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<sst xmlns="http://schemas.openxmlformats.org/spreadsheetml/2006/main" count="693" uniqueCount="360">
  <si>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</si>
  <si>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</si>
  <si>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</si>
  <si>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</si>
  <si>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</si>
  <si>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</si>
  <si>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</si>
  <si>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</si>
  <si>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</si>
  <si>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</si>
  <si>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</si>
  <si>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</si>
  <si>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</si>
  <si>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</si>
  <si>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</si>
  <si>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</si>
  <si>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</si>
  <si>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</si>
  <si>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</si>
  <si>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</si>
  <si>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</si>
  <si>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</si>
  <si>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</si>
  <si>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</si>
  <si>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</si>
  <si>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</si>
  <si>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</si>
  <si>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</si>
  <si>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</si>
  <si>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</si>
  <si>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</si>
  <si>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</si>
  <si>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</si>
  <si>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</si>
  <si>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</si>
  <si>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</si>
  <si>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</si>
  <si>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</si>
  <si>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</si>
  <si>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</si>
  <si>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</si>
  <si>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</si>
  <si>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</si>
  <si>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</si>
  <si>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</si>
  <si>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</si>
  <si>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</si>
  <si>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</si>
  <si>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</si>
  <si>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</si>
  <si>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</si>
  <si>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</si>
  <si>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</si>
  <si>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</si>
  <si>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</si>
  <si>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</si>
  <si>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</si>
  <si>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</si>
  <si>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</si>
  <si>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</si>
  <si>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</si>
  <si>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</si>
  <si>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</si>
  <si>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</si>
  <si>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</si>
  <si>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</si>
  <si>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</si>
  <si>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</si>
  <si>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</si>
  <si>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</si>
  <si>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</si>
  <si>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</si>
  <si>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</si>
  <si>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</si>
  <si>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</si>
  <si>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</si>
  <si>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</si>
  <si>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</si>
  <si>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</si>
  <si>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</si>
  <si>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</si>
  <si>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</si>
  <si>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</si>
  <si>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</si>
  <si>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</si>
  <si>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</si>
  <si>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</si>
  <si>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</si>
  <si>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</si>
  <si>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</si>
  <si>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</si>
  <si>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</si>
  <si>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</si>
  <si>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</si>
  <si>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</si>
  <si>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</si>
  <si>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</si>
  <si>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</si>
  <si>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</si>
  <si>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</si>
  <si>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</si>
  <si>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</si>
  <si>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</si>
  <si>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</si>
  <si>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</si>
  <si>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</si>
  <si>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</si>
  <si>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</si>
  <si>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</si>
  <si>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</si>
  <si>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</si>
  <si>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</si>
  <si>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</si>
  <si>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</si>
  <si>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</si>
  <si>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</si>
  <si>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</si>
  <si>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</si>
  <si>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</si>
  <si>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</si>
  <si>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</si>
  <si>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</si>
  <si>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</si>
  <si>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</si>
  <si>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</si>
  <si>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</si>
  <si>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</si>
  <si>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</si>
  <si>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</si>
  <si>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</si>
  <si>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</si>
  <si>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</si>
  <si>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</si>
  <si>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</si>
  <si>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</si>
  <si>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</si>
  <si>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</si>
  <si>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</si>
  <si>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</si>
  <si>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</si>
  <si>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</si>
  <si>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</si>
  <si>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</si>
  <si>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</si>
  <si>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</si>
  <si>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</si>
  <si>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</si>
  <si>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</si>
  <si>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</si>
  <si>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</si>
  <si>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</si>
  <si>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</si>
  <si>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</si>
  <si>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</si>
  <si>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</si>
  <si>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</si>
  <si>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</si>
  <si>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</si>
  <si>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</si>
  <si>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</si>
  <si>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</si>
  <si>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</si>
  <si>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</si>
  <si>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</si>
  <si>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</si>
  <si>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</si>
  <si>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</si>
  <si>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</si>
  <si>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</si>
  <si>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</si>
  <si>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</si>
  <si>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</si>
  <si>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</si>
  <si>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</si>
  <si>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</si>
  <si>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</si>
  <si>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</si>
  <si>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</si>
  <si>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</si>
  <si>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</si>
  <si>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</si>
  <si>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</si>
  <si>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</si>
  <si>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</si>
  <si>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</si>
  <si>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</si>
  <si>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</si>
  <si>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</si>
  <si>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</si>
  <si>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</si>
  <si>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</si>
  <si>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</si>
  <si>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</si>
  <si>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</si>
  <si>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</si>
  <si>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</si>
  <si>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</si>
  <si>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</si>
  <si>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</si>
  <si>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</si>
  <si>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</si>
  <si>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</si>
  <si>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</si>
  <si>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</si>
  <si>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</si>
  <si>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</si>
  <si>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</si>
  <si>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</si>
  <si>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</si>
  <si>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</si>
  <si>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</si>
  <si>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</si>
  <si>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</si>
  <si>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</si>
  <si>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</si>
  <si>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</si>
  <si>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</si>
  <si>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</si>
  <si>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</si>
  <si>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</si>
  <si>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</si>
  <si>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</si>
  <si>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</si>
  <si>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</si>
  <si>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</si>
  <si>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</si>
  <si>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</si>
  <si>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</si>
  <si>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</si>
  <si>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</si>
  <si>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</si>
  <si>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</si>
  <si>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</si>
  <si>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</si>
  <si>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</si>
  <si>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</si>
  <si>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</si>
  <si>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</si>
  <si>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</si>
  <si>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</si>
  <si>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</si>
  <si>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</si>
  <si>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</si>
  <si>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</si>
  <si>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</si>
  <si>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</si>
  <si>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</si>
  <si>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</si>
  <si>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</si>
  <si>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</si>
  <si>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</si>
  <si>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</si>
  <si>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</si>
  <si>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</si>
  <si>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</si>
  <si>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</si>
  <si>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</si>
  <si>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</si>
  <si>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</si>
  <si>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</si>
  <si>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</si>
  <si>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</si>
  <si>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</si>
  <si>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</si>
  <si>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</si>
  <si>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</si>
  <si>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</si>
  <si>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</si>
  <si>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</si>
  <si>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</si>
  <si>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</si>
  <si>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</si>
  <si>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</si>
  <si>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</si>
  <si>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</si>
  <si>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</si>
  <si>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</si>
  <si>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</si>
  <si>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</si>
  <si>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</si>
  <si>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</si>
  <si>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</si>
  <si>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</si>
  <si>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</si>
  <si>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</si>
  <si>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</si>
  <si>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</si>
  <si>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</si>
  <si>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</si>
  <si>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</si>
  <si>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</si>
  <si>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</si>
  <si>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</si>
  <si>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</si>
  <si>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</si>
  <si>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</si>
  <si>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</si>
  <si>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</si>
  <si>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</si>
  <si>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</si>
  <si>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</si>
  <si>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</si>
  <si>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</si>
  <si>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</si>
  <si>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</si>
  <si>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</si>
  <si>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</si>
  <si>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</si>
  <si>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</si>
  <si>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</si>
  <si>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</si>
  <si>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</si>
  <si>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</si>
  <si>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</si>
  <si>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</si>
  <si>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</si>
  <si>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</si>
  <si>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</si>
  <si>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</si>
  <si>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</si>
  <si>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</si>
  <si>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</si>
  <si>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</si>
  <si>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</si>
  <si>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</si>
  <si>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</si>
  <si>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</si>
  <si>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</si>
  <si>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</si>
  <si>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</si>
  <si>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</si>
  <si>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</si>
  <si>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</si>
  <si>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</si>
  <si>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</si>
  <si>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</si>
  <si>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</si>
  <si>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</si>
  <si>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</si>
  <si>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</si>
  <si>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</si>
  <si>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</si>
  <si>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</si>
  <si>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</si>
  <si>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</si>
  <si>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</si>
  <si>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</si>
  <si>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</si>
  <si>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</si>
  <si>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</si>
  <si>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</si>
  <si>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</si>
  <si>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</si>
  <si>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</si>
  <si>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</si>
  <si>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</si>
  <si>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</si>
  <si>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r>
      <t>"</t>
    </r>
    <r>
      <rPr>
        <u val="single"/>
        <sz val="20"/>
        <rFont val="Arial Cyr"/>
        <family val="0"/>
      </rPr>
      <t xml:space="preserve">      05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</si>
  <si>
    <t>34/20</t>
  </si>
  <si>
    <t xml:space="preserve">     на  "08" лютого  2021 р.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</si>
</sst>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7.emf" /><Relationship Id="rId3" Type="http://schemas.openxmlformats.org/officeDocument/2006/relationships/image" Target="../media/image26.emf" /><Relationship Id="rId4" Type="http://schemas.openxmlformats.org/officeDocument/2006/relationships/image" Target="../media/image25.emf" /><Relationship Id="rId5" Type="http://schemas.openxmlformats.org/officeDocument/2006/relationships/image" Target="../media/image24.emf" /><Relationship Id="rId6" Type="http://schemas.openxmlformats.org/officeDocument/2006/relationships/image" Target="../media/image23.emf" /><Relationship Id="rId7" Type="http://schemas.openxmlformats.org/officeDocument/2006/relationships/image" Target="../media/image18.emf" /><Relationship Id="rId8" Type="http://schemas.openxmlformats.org/officeDocument/2006/relationships/image" Target="../media/image22.emf" /><Relationship Id="rId9" Type="http://schemas.openxmlformats.org/officeDocument/2006/relationships/image" Target="../media/image28.emf" /><Relationship Id="rId10" Type="http://schemas.openxmlformats.org/officeDocument/2006/relationships/image" Target="../media/image38.emf" /><Relationship Id="rId11" Type="http://schemas.openxmlformats.org/officeDocument/2006/relationships/image" Target="../media/image1.emf" /><Relationship Id="rId12" Type="http://schemas.openxmlformats.org/officeDocument/2006/relationships/image" Target="../media/image37.emf" /><Relationship Id="rId13" Type="http://schemas.openxmlformats.org/officeDocument/2006/relationships/image" Target="../media/image36.emf" /><Relationship Id="rId14" Type="http://schemas.openxmlformats.org/officeDocument/2006/relationships/image" Target="../media/image35.emf" /><Relationship Id="rId15" Type="http://schemas.openxmlformats.org/officeDocument/2006/relationships/image" Target="../media/image20.emf" /><Relationship Id="rId16" Type="http://schemas.openxmlformats.org/officeDocument/2006/relationships/image" Target="../media/image34.emf" /><Relationship Id="rId17" Type="http://schemas.openxmlformats.org/officeDocument/2006/relationships/image" Target="../media/image33.emf" /><Relationship Id="rId18" Type="http://schemas.openxmlformats.org/officeDocument/2006/relationships/image" Target="../media/image32.emf" /><Relationship Id="rId19" Type="http://schemas.openxmlformats.org/officeDocument/2006/relationships/image" Target="../media/image31.emf" /><Relationship Id="rId20" Type="http://schemas.openxmlformats.org/officeDocument/2006/relationships/image" Target="../media/image30.emf" /><Relationship Id="rId21" Type="http://schemas.openxmlformats.org/officeDocument/2006/relationships/image" Target="../media/image29.emf" /><Relationship Id="rId22" Type="http://schemas.openxmlformats.org/officeDocument/2006/relationships/image" Target="../media/image19.emf" /><Relationship Id="rId23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1"/>
      <c r="B1" s="111"/>
      <c r="C1" s="111"/>
      <c r="D1" s="111"/>
      <c r="E1" s="111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/>
      <c r="C3" s="110"/>
      <c r="D3" s="110"/>
      <c r="E3" s="110"/>
    </row>
    <row r="4" spans="1:5" ht="12.75">
      <c r="A4" s="110"/>
      <c r="B4" s="110"/>
      <c r="C4" s="110"/>
      <c r="D4" s="110"/>
      <c r="E4" s="110"/>
    </row>
    <row r="5" spans="1:5" ht="12.75">
      <c r="A5" s="110"/>
      <c r="B5" s="110"/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12.75">
      <c r="A8" s="110"/>
      <c r="B8" s="110"/>
      <c r="C8" s="110"/>
      <c r="D8" s="110"/>
      <c r="E8" s="110"/>
    </row>
    <row r="9" spans="1:5" ht="12.75">
      <c r="A9" s="110"/>
      <c r="B9" s="110"/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10" ht="12.75">
      <c r="A25" s="109"/>
      <c r="B25" s="109"/>
      <c r="C25" s="109"/>
      <c r="D25" s="109"/>
      <c r="E25" s="109"/>
      <c r="F25" s="110"/>
      <c r="G25" s="110"/>
      <c r="H25" s="110"/>
      <c r="I25" s="110"/>
      <c r="J25" s="110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6:10" ht="12.75">
      <c r="F55" s="109"/>
      <c r="G55" s="109"/>
      <c r="H55" s="109"/>
      <c r="I55" s="109"/>
      <c r="J55" s="109"/>
    </row>
    <row r="56" spans="6:10" ht="12.75">
      <c r="F56" s="112"/>
      <c r="G56" s="112"/>
      <c r="H56" s="112"/>
      <c r="I56" s="112"/>
      <c r="J56" s="113"/>
    </row>
    <row r="57" spans="6:10" ht="12.75">
      <c r="F57" s="112"/>
      <c r="G57" s="112"/>
      <c r="H57" s="112"/>
      <c r="I57" s="112"/>
      <c r="J57" s="113"/>
    </row>
    <row r="58" spans="6:10" ht="12.75">
      <c r="F58" s="112"/>
      <c r="G58" s="112"/>
      <c r="H58" s="112"/>
      <c r="I58" s="112"/>
      <c r="J58" s="113"/>
    </row>
    <row r="59" spans="6:10" ht="12.75">
      <c r="F59" s="112"/>
      <c r="G59" s="112"/>
      <c r="H59" s="112"/>
      <c r="I59" s="112"/>
      <c r="J59" s="113"/>
    </row>
    <row r="60" spans="6:10" ht="12.75">
      <c r="F60" s="112"/>
      <c r="G60" s="112"/>
      <c r="H60" s="112"/>
      <c r="I60" s="112"/>
      <c r="J60" s="113"/>
    </row>
    <row r="61" spans="6:10" ht="12.75">
      <c r="F61" s="112"/>
      <c r="G61" s="112"/>
      <c r="H61" s="112"/>
      <c r="I61" s="112"/>
      <c r="J61" s="113"/>
    </row>
    <row r="62" spans="6:10" ht="12.75">
      <c r="F62" s="112"/>
      <c r="G62" s="112"/>
      <c r="H62" s="112"/>
      <c r="I62" s="112"/>
      <c r="J62" s="113"/>
    </row>
    <row r="63" spans="6:10" ht="12.75">
      <c r="F63" s="112"/>
      <c r="G63" s="112"/>
      <c r="H63" s="112"/>
      <c r="I63" s="112"/>
      <c r="J63" s="113"/>
    </row>
    <row r="64" spans="6:10" ht="12.75">
      <c r="F64" s="112"/>
      <c r="G64" s="112"/>
      <c r="H64" s="112"/>
      <c r="I64" s="112"/>
      <c r="J64" s="113"/>
    </row>
    <row r="65" spans="6:10" ht="12.75">
      <c r="F65" s="112"/>
      <c r="G65" s="112"/>
      <c r="H65" s="112"/>
      <c r="I65" s="112"/>
      <c r="J65" s="113"/>
    </row>
    <row r="66" spans="6:10" ht="12.75">
      <c r="F66" s="112"/>
      <c r="G66" s="112"/>
      <c r="H66" s="112"/>
      <c r="I66" s="112"/>
      <c r="J66" s="113"/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  <row r="70" spans="6:10" ht="12.75">
      <c r="F70" s="112"/>
      <c r="G70" s="112"/>
      <c r="H70" s="112"/>
      <c r="I70" s="112"/>
      <c r="J70" s="113"/>
    </row>
    <row r="71" spans="6:10" ht="12.75">
      <c r="F71" s="112"/>
      <c r="G71" s="112"/>
      <c r="H71" s="112"/>
      <c r="I71" s="112"/>
      <c r="J71" s="113"/>
    </row>
    <row r="72" spans="6:10" ht="12.75">
      <c r="F72" s="112"/>
      <c r="G72" s="112"/>
      <c r="H72" s="112"/>
      <c r="I72" s="112"/>
      <c r="J72" s="113"/>
    </row>
    <row r="73" spans="6:10" ht="12.75">
      <c r="F73" s="112"/>
      <c r="G73" s="112"/>
      <c r="H73" s="112"/>
      <c r="I73" s="112"/>
      <c r="J73" s="113"/>
    </row>
    <row r="74" spans="6:10" ht="12.75">
      <c r="F74" s="112"/>
      <c r="G74" s="112"/>
      <c r="H74" s="112"/>
      <c r="I74" s="112"/>
      <c r="J74" s="113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9"/>
      <c r="B1" s="120"/>
      <c r="C1" s="120"/>
      <c r="D1" s="120"/>
      <c r="E1" s="135"/>
      <c r="F1" s="132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1"/>
      <c r="AJ1" s="121"/>
      <c r="AK1" s="121"/>
      <c r="AL1" s="121"/>
      <c r="AM1" s="121"/>
    </row>
    <row r="2" spans="1:39" ht="12.75">
      <c r="A2" s="121"/>
      <c r="B2" s="121"/>
      <c r="C2" s="121"/>
      <c r="D2" s="121"/>
      <c r="E2" s="121"/>
      <c r="F2" s="133"/>
      <c r="G2" s="122"/>
      <c r="H2" s="123"/>
      <c r="I2" s="123"/>
      <c r="J2" s="123"/>
      <c r="K2" s="123"/>
      <c r="L2" s="123"/>
      <c r="M2" s="123"/>
      <c r="N2" s="124"/>
      <c r="O2" s="122"/>
      <c r="P2" s="123"/>
      <c r="Q2" s="123"/>
      <c r="R2" s="123"/>
      <c r="S2" s="123"/>
      <c r="T2" s="123"/>
      <c r="U2" s="123"/>
      <c r="V2" s="123"/>
      <c r="W2" s="124"/>
      <c r="X2" s="122"/>
      <c r="Y2" s="123"/>
      <c r="Z2" s="123"/>
      <c r="AA2" s="124"/>
      <c r="AB2" s="122"/>
      <c r="AC2" s="123"/>
      <c r="AD2" s="123"/>
      <c r="AE2" s="123"/>
      <c r="AF2" s="124"/>
      <c r="AG2" s="122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33"/>
      <c r="G3" s="125"/>
      <c r="H3" s="126"/>
      <c r="I3" s="126"/>
      <c r="J3" s="126"/>
      <c r="K3" s="126"/>
      <c r="L3" s="126"/>
      <c r="M3" s="126"/>
      <c r="N3" s="127"/>
      <c r="O3" s="125"/>
      <c r="P3" s="126"/>
      <c r="Q3" s="126"/>
      <c r="R3" s="126"/>
      <c r="S3" s="126"/>
      <c r="T3" s="126"/>
      <c r="U3" s="126"/>
      <c r="V3" s="126"/>
      <c r="W3" s="127"/>
      <c r="X3" s="125"/>
      <c r="Y3" s="126"/>
      <c r="Z3" s="126"/>
      <c r="AA3" s="127"/>
      <c r="AB3" s="125"/>
      <c r="AC3" s="126"/>
      <c r="AD3" s="126"/>
      <c r="AE3" s="126"/>
      <c r="AF3" s="127"/>
      <c r="AG3" s="125"/>
      <c r="AH3" s="122"/>
      <c r="AI3" s="123"/>
      <c r="AJ3" s="124"/>
      <c r="AK3" s="122"/>
      <c r="AL3" s="123"/>
      <c r="AM3" s="124"/>
    </row>
    <row r="4" spans="1:39" ht="12.75">
      <c r="A4" s="121"/>
      <c r="B4" s="121"/>
      <c r="C4" s="121"/>
      <c r="D4" s="121"/>
      <c r="E4" s="121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5"/>
      <c r="AI4" s="126"/>
      <c r="AJ4" s="127"/>
      <c r="AK4" s="125"/>
      <c r="AL4" s="126"/>
      <c r="AM4" s="127"/>
    </row>
    <row r="5" spans="1:39" ht="12.75">
      <c r="A5" s="128"/>
      <c r="B5" s="128"/>
      <c r="C5" s="128"/>
      <c r="D5" s="128"/>
      <c r="E5" s="1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8"/>
      <c r="AI5" s="128"/>
      <c r="AJ5" s="128"/>
      <c r="AK5" s="128"/>
      <c r="AL5" s="128"/>
      <c r="AM5" s="128"/>
    </row>
    <row r="6" spans="1:39" ht="12.75">
      <c r="A6" s="110"/>
      <c r="B6" s="110"/>
      <c r="C6" s="110"/>
      <c r="D6" s="110"/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9"/>
      <c r="AI6" s="109"/>
      <c r="AJ6" s="109"/>
      <c r="AK6" s="109"/>
      <c r="AL6" s="109"/>
      <c r="AM6" s="109"/>
    </row>
    <row r="7" spans="1:39" ht="12.75" customHeight="1">
      <c r="A7" s="131"/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9"/>
      <c r="AI7" s="109"/>
      <c r="AJ7" s="109"/>
      <c r="AK7" s="109"/>
      <c r="AL7" s="109"/>
      <c r="AM7" s="109"/>
    </row>
    <row r="8" spans="1:39" ht="12.75">
      <c r="A8" s="130"/>
      <c r="B8" s="130"/>
      <c r="C8" s="130"/>
      <c r="D8" s="130"/>
      <c r="E8" s="13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9"/>
      <c r="AI8" s="109"/>
      <c r="AJ8" s="109"/>
      <c r="AK8" s="109"/>
      <c r="AL8" s="109"/>
      <c r="AM8" s="109"/>
    </row>
    <row r="9" spans="1:39" ht="12.75">
      <c r="A9" s="130"/>
      <c r="B9" s="130"/>
      <c r="C9" s="130"/>
      <c r="D9" s="130"/>
      <c r="E9" s="13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9"/>
      <c r="AI9" s="109"/>
      <c r="AJ9" s="109"/>
      <c r="AK9" s="109"/>
      <c r="AL9" s="109"/>
      <c r="AM9" s="109"/>
    </row>
    <row r="10" spans="1:39" ht="12.75">
      <c r="A10" s="130"/>
      <c r="B10" s="130"/>
      <c r="C10" s="130"/>
      <c r="D10" s="130"/>
      <c r="E10" s="13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9"/>
      <c r="AI10" s="109"/>
      <c r="AJ10" s="109"/>
      <c r="AK10" s="109"/>
      <c r="AL10" s="109"/>
      <c r="AM10" s="109"/>
    </row>
    <row r="11" spans="1:39" ht="12.75" customHeight="1">
      <c r="A11" s="130"/>
      <c r="B11" s="130"/>
      <c r="C11" s="130"/>
      <c r="D11" s="130"/>
      <c r="E11" s="13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9"/>
      <c r="AI11" s="109"/>
      <c r="AJ11" s="109"/>
      <c r="AK11" s="109"/>
      <c r="AL11" s="109"/>
      <c r="AM11" s="109"/>
    </row>
    <row r="12" spans="1:39" ht="12.75">
      <c r="A12" s="130"/>
      <c r="B12" s="130"/>
      <c r="C12" s="130"/>
      <c r="D12" s="130"/>
      <c r="E12" s="13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9"/>
      <c r="AI12" s="109"/>
      <c r="AJ12" s="109"/>
      <c r="AK12" s="109"/>
      <c r="AL12" s="109"/>
      <c r="AM12" s="109"/>
    </row>
    <row r="13" spans="1:39" ht="12.75">
      <c r="A13" s="130"/>
      <c r="B13" s="130"/>
      <c r="C13" s="130"/>
      <c r="D13" s="130"/>
      <c r="E13" s="13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9"/>
      <c r="AI13" s="109"/>
      <c r="AJ13" s="109"/>
      <c r="AK13" s="109"/>
      <c r="AL13" s="109"/>
      <c r="AM13" s="109"/>
    </row>
    <row r="14" spans="1:39" ht="12.75">
      <c r="A14" s="130"/>
      <c r="B14" s="130"/>
      <c r="C14" s="130"/>
      <c r="D14" s="130"/>
      <c r="E14" s="13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9"/>
      <c r="AI14" s="109"/>
      <c r="AJ14" s="109"/>
      <c r="AK14" s="109"/>
      <c r="AL14" s="109"/>
      <c r="AM14" s="109"/>
    </row>
    <row r="15" spans="1:39" ht="12.75" customHeight="1">
      <c r="A15" s="130"/>
      <c r="B15" s="130"/>
      <c r="C15" s="130"/>
      <c r="D15" s="130"/>
      <c r="E15" s="13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9"/>
      <c r="AI15" s="109"/>
      <c r="AJ15" s="109"/>
      <c r="AK15" s="109"/>
      <c r="AL15" s="109"/>
      <c r="AM15" s="109"/>
    </row>
    <row r="16" spans="1:39" ht="12.75" customHeight="1">
      <c r="A16" s="130"/>
      <c r="B16" s="130"/>
      <c r="C16" s="130"/>
      <c r="D16" s="130"/>
      <c r="E16" s="13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9"/>
      <c r="AI16" s="109"/>
      <c r="AJ16" s="109"/>
      <c r="AK16" s="109"/>
      <c r="AL16" s="109"/>
      <c r="AM16" s="109"/>
    </row>
    <row r="17" spans="1:39" ht="12.75" customHeight="1">
      <c r="A17" s="130"/>
      <c r="B17" s="130"/>
      <c r="C17" s="130"/>
      <c r="D17" s="130"/>
      <c r="E17" s="13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9"/>
      <c r="AI17" s="109"/>
      <c r="AJ17" s="109"/>
      <c r="AK17" s="109"/>
      <c r="AL17" s="109"/>
      <c r="AM17" s="109"/>
    </row>
    <row r="18" spans="1:39" ht="12.75" customHeight="1">
      <c r="A18" s="130"/>
      <c r="B18" s="130"/>
      <c r="C18" s="130"/>
      <c r="D18" s="130"/>
      <c r="E18" s="13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9"/>
      <c r="AI18" s="109"/>
      <c r="AJ18" s="109"/>
      <c r="AK18" s="109"/>
      <c r="AL18" s="109"/>
      <c r="AM18" s="109"/>
    </row>
    <row r="19" spans="1:39" ht="12.75" customHeight="1">
      <c r="A19" s="130"/>
      <c r="B19" s="130"/>
      <c r="C19" s="130"/>
      <c r="D19" s="130"/>
      <c r="E19" s="13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9"/>
      <c r="AI19" s="109"/>
      <c r="AJ19" s="109"/>
      <c r="AK19" s="109"/>
      <c r="AL19" s="109"/>
      <c r="AM19" s="109"/>
    </row>
    <row r="20" spans="1:39" ht="12.75" customHeight="1">
      <c r="A20" s="130"/>
      <c r="B20" s="130"/>
      <c r="C20" s="130"/>
      <c r="D20" s="130"/>
      <c r="E20" s="13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9"/>
      <c r="AI20" s="109"/>
      <c r="AJ20" s="109"/>
      <c r="AK20" s="109"/>
      <c r="AL20" s="109"/>
      <c r="AM20" s="109"/>
    </row>
    <row r="21" spans="1:39" ht="12.75" customHeight="1">
      <c r="A21" s="130"/>
      <c r="B21" s="130"/>
      <c r="C21" s="130"/>
      <c r="D21" s="130"/>
      <c r="E21" s="1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9"/>
      <c r="AI21" s="109"/>
      <c r="AJ21" s="109"/>
      <c r="AK21" s="109"/>
      <c r="AL21" s="109"/>
      <c r="AM21" s="109"/>
    </row>
    <row r="22" spans="1:39" ht="12.75" customHeight="1">
      <c r="A22" s="130"/>
      <c r="B22" s="130"/>
      <c r="C22" s="130"/>
      <c r="D22" s="130"/>
      <c r="E22" s="1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0" t="s">
        <v>16</v>
      </c>
      <c r="U22" s="130"/>
      <c r="V22" s="130"/>
      <c r="W22" s="130"/>
      <c r="X22" s="130"/>
      <c r="Y22" s="2"/>
      <c r="Z22" s="2"/>
      <c r="AA22" s="2"/>
      <c r="AB22" s="2"/>
      <c r="AC22" s="2"/>
      <c r="AD22" s="2"/>
      <c r="AE22" s="2"/>
      <c r="AF22" s="2"/>
      <c r="AG22" s="2"/>
      <c r="AH22" s="109"/>
      <c r="AI22" s="109"/>
      <c r="AJ22" s="109"/>
      <c r="AK22" s="109"/>
      <c r="AL22" s="109"/>
      <c r="AM22" s="109"/>
    </row>
    <row r="23" spans="1:39" ht="12.75">
      <c r="A23" s="130"/>
      <c r="B23" s="130"/>
      <c r="C23" s="130"/>
      <c r="D23" s="130"/>
      <c r="E23" s="13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0"/>
      <c r="U23" s="130"/>
      <c r="V23" s="130"/>
      <c r="W23" s="130"/>
      <c r="X23" s="130"/>
      <c r="Y23" s="2"/>
      <c r="Z23" s="2"/>
      <c r="AA23" s="2"/>
      <c r="AB23" s="2"/>
      <c r="AC23" s="2"/>
      <c r="AD23" s="2"/>
      <c r="AE23" s="2"/>
      <c r="AF23" s="2"/>
      <c r="AG23" s="2"/>
      <c r="AH23" s="109"/>
      <c r="AI23" s="109"/>
      <c r="AJ23" s="109"/>
      <c r="AK23" s="109"/>
      <c r="AL23" s="109"/>
      <c r="AM23" s="109"/>
    </row>
    <row r="24" spans="1:39" ht="12.75">
      <c r="A24" s="130"/>
      <c r="B24" s="130"/>
      <c r="C24" s="130"/>
      <c r="D24" s="130"/>
      <c r="E24" s="13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0" t="s">
        <v>15</v>
      </c>
      <c r="U24" s="130"/>
      <c r="V24" s="130"/>
      <c r="W24" s="130"/>
      <c r="X24" s="130"/>
      <c r="Y24" s="2"/>
      <c r="Z24" s="2"/>
      <c r="AA24" s="2"/>
      <c r="AB24" s="2"/>
      <c r="AC24" s="2"/>
      <c r="AD24" s="2"/>
      <c r="AE24" s="2"/>
      <c r="AF24" s="2"/>
      <c r="AG24" s="2"/>
      <c r="AH24" s="109"/>
      <c r="AI24" s="109"/>
      <c r="AJ24" s="109"/>
      <c r="AK24" s="109"/>
      <c r="AL24" s="109"/>
      <c r="AM24" s="109"/>
    </row>
    <row r="25" spans="1:39" ht="12.75" customHeight="1">
      <c r="A25" s="130"/>
      <c r="B25" s="130"/>
      <c r="C25" s="130"/>
      <c r="D25" s="130"/>
      <c r="E25" s="13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0"/>
      <c r="U25" s="130"/>
      <c r="V25" s="130"/>
      <c r="W25" s="130"/>
      <c r="X25" s="130"/>
      <c r="Y25" s="2"/>
      <c r="Z25" s="2"/>
      <c r="AA25" s="2"/>
      <c r="AB25" s="2"/>
      <c r="AC25" s="2"/>
      <c r="AD25" s="2"/>
      <c r="AE25" s="2"/>
      <c r="AF25" s="2"/>
      <c r="AG25" s="2"/>
      <c r="AH25" s="109"/>
      <c r="AI25" s="109"/>
      <c r="AJ25" s="109"/>
      <c r="AK25" s="109"/>
      <c r="AL25" s="109"/>
      <c r="AM25" s="109"/>
    </row>
    <row r="26" spans="1:39" ht="12.75" customHeight="1">
      <c r="A26" s="130"/>
      <c r="B26" s="130"/>
      <c r="C26" s="130"/>
      <c r="D26" s="130"/>
      <c r="E26" s="13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9"/>
      <c r="U26" s="129"/>
      <c r="V26" s="129"/>
      <c r="W26" s="129"/>
      <c r="X26" s="129"/>
      <c r="Y26" s="2"/>
      <c r="Z26" s="2"/>
      <c r="AA26" s="2"/>
      <c r="AB26" s="2"/>
      <c r="AC26" s="2"/>
      <c r="AD26" s="2"/>
      <c r="AE26" s="2"/>
      <c r="AF26" s="2"/>
      <c r="AG26" s="2"/>
      <c r="AH26" s="109"/>
      <c r="AI26" s="109"/>
      <c r="AJ26" s="109"/>
      <c r="AK26" s="109"/>
      <c r="AL26" s="109"/>
      <c r="AM26" s="109"/>
    </row>
    <row r="27" spans="1:39" ht="12.75">
      <c r="A27" s="130"/>
      <c r="B27" s="130"/>
      <c r="C27" s="130"/>
      <c r="D27" s="130"/>
      <c r="E27" s="13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9"/>
      <c r="U27" s="129"/>
      <c r="V27" s="129"/>
      <c r="W27" s="129"/>
      <c r="X27" s="129"/>
      <c r="Y27" s="2"/>
      <c r="Z27" s="2"/>
      <c r="AA27" s="2"/>
      <c r="AB27" s="2"/>
      <c r="AC27" s="2"/>
      <c r="AD27" s="2"/>
      <c r="AE27" s="2"/>
      <c r="AF27" s="2"/>
      <c r="AG27" s="2"/>
      <c r="AH27" s="109"/>
      <c r="AI27" s="109"/>
      <c r="AJ27" s="109"/>
      <c r="AK27" s="109"/>
      <c r="AL27" s="109"/>
      <c r="AM27" s="109"/>
    </row>
    <row r="28" spans="1:39" ht="12.75">
      <c r="A28" s="130"/>
      <c r="B28" s="130"/>
      <c r="C28" s="130"/>
      <c r="D28" s="130"/>
      <c r="E28" s="13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9"/>
      <c r="U28" s="129"/>
      <c r="V28" s="129"/>
      <c r="W28" s="129"/>
      <c r="X28" s="129"/>
      <c r="Y28" s="2"/>
      <c r="Z28" s="2"/>
      <c r="AA28" s="2"/>
      <c r="AB28" s="2"/>
      <c r="AC28" s="2"/>
      <c r="AD28" s="2"/>
      <c r="AE28" s="2"/>
      <c r="AF28" s="2"/>
      <c r="AG28" s="2"/>
      <c r="AH28" s="109"/>
      <c r="AI28" s="109"/>
      <c r="AJ28" s="109"/>
      <c r="AK28" s="109"/>
      <c r="AL28" s="109"/>
      <c r="AM28" s="109"/>
    </row>
    <row r="29" spans="1:39" ht="12.75">
      <c r="A29" s="130"/>
      <c r="B29" s="130"/>
      <c r="C29" s="130"/>
      <c r="D29" s="130"/>
      <c r="E29" s="13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9"/>
      <c r="U29" s="129"/>
      <c r="V29" s="129"/>
      <c r="W29" s="129"/>
      <c r="X29" s="129"/>
      <c r="Y29" s="2"/>
      <c r="Z29" s="2"/>
      <c r="AA29" s="2"/>
      <c r="AB29" s="2"/>
      <c r="AC29" s="2"/>
      <c r="AD29" s="2"/>
      <c r="AE29" s="2"/>
      <c r="AF29" s="2"/>
      <c r="AG29" s="2"/>
      <c r="AH29" s="109"/>
      <c r="AI29" s="109"/>
      <c r="AJ29" s="109"/>
      <c r="AK29" s="109"/>
      <c r="AL29" s="109"/>
      <c r="AM29" s="109"/>
    </row>
    <row r="30" spans="1:39" ht="12.75">
      <c r="A30" s="130"/>
      <c r="B30" s="130"/>
      <c r="C30" s="130"/>
      <c r="D30" s="130"/>
      <c r="E30" s="13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9"/>
      <c r="U30" s="129"/>
      <c r="V30" s="129"/>
      <c r="W30" s="129"/>
      <c r="X30" s="129"/>
      <c r="Y30" s="2"/>
      <c r="Z30" s="2"/>
      <c r="AA30" s="2"/>
      <c r="AB30" s="2"/>
      <c r="AC30" s="2"/>
      <c r="AD30" s="2"/>
      <c r="AE30" s="2"/>
      <c r="AF30" s="2"/>
      <c r="AG30" s="2"/>
      <c r="AH30" s="109"/>
      <c r="AI30" s="109"/>
      <c r="AJ30" s="109"/>
      <c r="AK30" s="109"/>
      <c r="AL30" s="109"/>
      <c r="AM30" s="109"/>
    </row>
    <row r="31" spans="1:39" ht="12.75">
      <c r="A31" s="130"/>
      <c r="B31" s="130"/>
      <c r="C31" s="130"/>
      <c r="D31" s="130"/>
      <c r="E31" s="13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9"/>
      <c r="U31" s="129"/>
      <c r="V31" s="129"/>
      <c r="W31" s="129"/>
      <c r="X31" s="129"/>
      <c r="Y31" s="2"/>
      <c r="Z31" s="2"/>
      <c r="AA31" s="2"/>
      <c r="AB31" s="2"/>
      <c r="AC31" s="2"/>
      <c r="AD31" s="2"/>
      <c r="AE31" s="2"/>
      <c r="AF31" s="2"/>
      <c r="AG31" s="2"/>
      <c r="AH31" s="109"/>
      <c r="AI31" s="109"/>
      <c r="AJ31" s="109"/>
      <c r="AK31" s="109"/>
      <c r="AL31" s="109"/>
      <c r="AM31" s="109"/>
    </row>
    <row r="32" spans="1:39" ht="12.75">
      <c r="A32" s="130"/>
      <c r="B32" s="130"/>
      <c r="C32" s="130"/>
      <c r="D32" s="130"/>
      <c r="E32" s="13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9"/>
      <c r="U32" s="129"/>
      <c r="V32" s="129"/>
      <c r="W32" s="129"/>
      <c r="X32" s="129"/>
      <c r="Y32" s="2"/>
      <c r="Z32" s="2"/>
      <c r="AA32" s="2"/>
      <c r="AB32" s="2"/>
      <c r="AC32" s="2"/>
      <c r="AD32" s="2"/>
      <c r="AE32" s="2"/>
      <c r="AF32" s="2"/>
      <c r="AG32" s="2"/>
      <c r="AH32" s="109"/>
      <c r="AI32" s="109"/>
      <c r="AJ32" s="109"/>
      <c r="AK32" s="109"/>
      <c r="AL32" s="109"/>
      <c r="AM32" s="109"/>
    </row>
    <row r="33" spans="1:39" ht="12.75">
      <c r="A33" s="130"/>
      <c r="B33" s="130"/>
      <c r="C33" s="130"/>
      <c r="D33" s="130"/>
      <c r="E33" s="13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9"/>
      <c r="U33" s="129"/>
      <c r="V33" s="129"/>
      <c r="W33" s="129"/>
      <c r="X33" s="129"/>
      <c r="Y33" s="2"/>
      <c r="Z33" s="2"/>
      <c r="AA33" s="2"/>
      <c r="AB33" s="2"/>
      <c r="AC33" s="2"/>
      <c r="AD33" s="2"/>
      <c r="AE33" s="2"/>
      <c r="AF33" s="2"/>
      <c r="AG33" s="2"/>
      <c r="AH33" s="109"/>
      <c r="AI33" s="109"/>
      <c r="AJ33" s="109"/>
      <c r="AK33" s="109"/>
      <c r="AL33" s="109"/>
      <c r="AM33" s="109"/>
    </row>
    <row r="34" spans="1:39" ht="12.75">
      <c r="A34" s="130"/>
      <c r="B34" s="130"/>
      <c r="C34" s="130"/>
      <c r="D34" s="130"/>
      <c r="E34" s="13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9"/>
      <c r="U34" s="129"/>
      <c r="V34" s="129"/>
      <c r="W34" s="129"/>
      <c r="X34" s="129"/>
      <c r="Y34" s="2"/>
      <c r="Z34" s="2"/>
      <c r="AA34" s="2"/>
      <c r="AB34" s="2"/>
      <c r="AC34" s="2"/>
      <c r="AD34" s="2"/>
      <c r="AE34" s="2"/>
      <c r="AF34" s="2"/>
      <c r="AG34" s="2"/>
      <c r="AH34" s="109"/>
      <c r="AI34" s="109"/>
      <c r="AJ34" s="109"/>
      <c r="AK34" s="109"/>
      <c r="AL34" s="109"/>
      <c r="AM34" s="109"/>
    </row>
    <row r="35" spans="1:39" ht="12.75">
      <c r="A35" s="130"/>
      <c r="B35" s="130"/>
      <c r="C35" s="130"/>
      <c r="D35" s="130"/>
      <c r="E35" s="13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9"/>
      <c r="U35" s="129"/>
      <c r="V35" s="129"/>
      <c r="W35" s="129"/>
      <c r="X35" s="129"/>
      <c r="Y35" s="2"/>
      <c r="Z35" s="2"/>
      <c r="AA35" s="2"/>
      <c r="AB35" s="2"/>
      <c r="AC35" s="2"/>
      <c r="AD35" s="2"/>
      <c r="AE35" s="2"/>
      <c r="AF35" s="2"/>
      <c r="AG35" s="2"/>
      <c r="AH35" s="109"/>
      <c r="AI35" s="109"/>
      <c r="AJ35" s="109"/>
      <c r="AK35" s="109"/>
      <c r="AL35" s="109"/>
      <c r="AM35" s="109"/>
    </row>
    <row r="36" spans="1:39" ht="12.75">
      <c r="A36" s="130"/>
      <c r="B36" s="130"/>
      <c r="C36" s="130"/>
      <c r="D36" s="130"/>
      <c r="E36" s="13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9"/>
      <c r="U36" s="129"/>
      <c r="V36" s="129"/>
      <c r="W36" s="129"/>
      <c r="X36" s="129"/>
      <c r="Y36" s="2"/>
      <c r="Z36" s="2"/>
      <c r="AA36" s="2"/>
      <c r="AB36" s="2"/>
      <c r="AC36" s="2"/>
      <c r="AD36" s="2"/>
      <c r="AE36" s="2"/>
      <c r="AF36" s="2"/>
      <c r="AG36" s="2"/>
      <c r="AH36" s="109"/>
      <c r="AI36" s="109"/>
      <c r="AJ36" s="109"/>
      <c r="AK36" s="109"/>
      <c r="AL36" s="109"/>
      <c r="AM36" s="109"/>
    </row>
    <row r="37" spans="1:39" ht="12.75">
      <c r="A37" s="130"/>
      <c r="B37" s="130"/>
      <c r="C37" s="130"/>
      <c r="D37" s="130"/>
      <c r="E37" s="13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9"/>
      <c r="U37" s="129"/>
      <c r="V37" s="129"/>
      <c r="W37" s="129"/>
      <c r="X37" s="129"/>
      <c r="Y37" s="2"/>
      <c r="Z37" s="2"/>
      <c r="AA37" s="2"/>
      <c r="AB37" s="2"/>
      <c r="AC37" s="2"/>
      <c r="AD37" s="2"/>
      <c r="AE37" s="2"/>
      <c r="AF37" s="2"/>
      <c r="AG37" s="2"/>
      <c r="AH37" s="109"/>
      <c r="AI37" s="109"/>
      <c r="AJ37" s="109"/>
      <c r="AK37" s="109"/>
      <c r="AL37" s="109"/>
      <c r="AM37" s="109"/>
    </row>
    <row r="38" spans="1:39" ht="12.75">
      <c r="A38" s="130"/>
      <c r="B38" s="130"/>
      <c r="C38" s="130"/>
      <c r="D38" s="130"/>
      <c r="E38" s="130"/>
      <c r="T38" s="129"/>
      <c r="U38" s="129"/>
      <c r="V38" s="129"/>
      <c r="W38" s="129"/>
      <c r="X38" s="129"/>
      <c r="AH38" s="109"/>
      <c r="AI38" s="109"/>
      <c r="AJ38" s="109"/>
      <c r="AK38" s="109"/>
      <c r="AL38" s="109"/>
      <c r="AM38" s="109"/>
    </row>
    <row r="39" spans="1:24" ht="12.75">
      <c r="A39" s="130"/>
      <c r="B39" s="130"/>
      <c r="C39" s="130"/>
      <c r="D39" s="130"/>
      <c r="E39" s="130"/>
      <c r="T39" s="129"/>
      <c r="U39" s="129"/>
      <c r="V39" s="129"/>
      <c r="W39" s="129"/>
      <c r="X39" s="129"/>
    </row>
    <row r="40" spans="1:24" ht="12.75">
      <c r="A40" s="130"/>
      <c r="B40" s="130"/>
      <c r="C40" s="130"/>
      <c r="D40" s="130"/>
      <c r="E40" s="130"/>
      <c r="T40" s="129"/>
      <c r="U40" s="129"/>
      <c r="V40" s="129"/>
      <c r="W40" s="129"/>
      <c r="X40" s="129"/>
    </row>
    <row r="41" spans="1:24" ht="12.75">
      <c r="A41" s="130"/>
      <c r="B41" s="130"/>
      <c r="C41" s="130"/>
      <c r="D41" s="130"/>
      <c r="E41" s="130"/>
      <c r="T41" s="129"/>
      <c r="U41" s="129"/>
      <c r="V41" s="129"/>
      <c r="W41" s="129"/>
      <c r="X41" s="129"/>
    </row>
    <row r="42" spans="1:24" ht="12.75">
      <c r="A42" s="130"/>
      <c r="B42" s="130"/>
      <c r="C42" s="130"/>
      <c r="D42" s="130"/>
      <c r="E42" s="130"/>
      <c r="T42" s="129"/>
      <c r="U42" s="129"/>
      <c r="V42" s="129"/>
      <c r="W42" s="129"/>
      <c r="X42" s="129"/>
    </row>
    <row r="43" spans="1:24" ht="12.75">
      <c r="A43" s="130"/>
      <c r="B43" s="130"/>
      <c r="C43" s="130"/>
      <c r="D43" s="130"/>
      <c r="E43" s="130"/>
      <c r="T43" s="129"/>
      <c r="U43" s="129"/>
      <c r="V43" s="129"/>
      <c r="W43" s="129"/>
      <c r="X43" s="129"/>
    </row>
    <row r="44" spans="1:24" ht="12.75">
      <c r="A44" s="130"/>
      <c r="B44" s="130"/>
      <c r="C44" s="130"/>
      <c r="D44" s="130"/>
      <c r="E44" s="130"/>
      <c r="T44" s="129"/>
      <c r="U44" s="129"/>
      <c r="V44" s="129"/>
      <c r="W44" s="129"/>
      <c r="X44" s="129"/>
    </row>
    <row r="45" spans="1:24" ht="12.75">
      <c r="A45" s="130"/>
      <c r="B45" s="130"/>
      <c r="C45" s="130"/>
      <c r="D45" s="130"/>
      <c r="E45" s="130"/>
      <c r="T45" s="129"/>
      <c r="U45" s="129"/>
      <c r="V45" s="129"/>
      <c r="W45" s="129"/>
      <c r="X45" s="129"/>
    </row>
    <row r="46" spans="1:24" ht="12.75">
      <c r="A46" s="130"/>
      <c r="B46" s="130"/>
      <c r="C46" s="130"/>
      <c r="D46" s="130"/>
      <c r="E46" s="130"/>
      <c r="T46" s="129"/>
      <c r="U46" s="129"/>
      <c r="V46" s="129"/>
      <c r="W46" s="129"/>
      <c r="X46" s="129"/>
    </row>
    <row r="47" spans="1:24" ht="12.75">
      <c r="A47" s="130"/>
      <c r="B47" s="130"/>
      <c r="C47" s="130"/>
      <c r="D47" s="130"/>
      <c r="E47" s="130"/>
      <c r="T47" s="129"/>
      <c r="U47" s="129"/>
      <c r="V47" s="129"/>
      <c r="W47" s="129"/>
      <c r="X47" s="129"/>
    </row>
    <row r="48" spans="1:24" ht="12.75">
      <c r="A48" s="130"/>
      <c r="B48" s="130"/>
      <c r="C48" s="130"/>
      <c r="D48" s="130"/>
      <c r="E48" s="130"/>
      <c r="T48" s="129"/>
      <c r="U48" s="129"/>
      <c r="V48" s="129"/>
      <c r="W48" s="129"/>
      <c r="X48" s="129"/>
    </row>
    <row r="49" spans="1:24" ht="12.75">
      <c r="A49" s="130"/>
      <c r="B49" s="130"/>
      <c r="C49" s="130"/>
      <c r="D49" s="130"/>
      <c r="E49" s="130"/>
      <c r="T49" s="129"/>
      <c r="U49" s="129"/>
      <c r="V49" s="129"/>
      <c r="W49" s="129"/>
      <c r="X49" s="129"/>
    </row>
    <row r="50" spans="1:24" ht="12.75">
      <c r="A50" s="130"/>
      <c r="B50" s="130"/>
      <c r="C50" s="130"/>
      <c r="D50" s="130"/>
      <c r="E50" s="130"/>
      <c r="T50" s="129"/>
      <c r="U50" s="129"/>
      <c r="V50" s="129"/>
      <c r="W50" s="129"/>
      <c r="X50" s="129"/>
    </row>
    <row r="51" spans="1:24" ht="12.75">
      <c r="A51" s="130"/>
      <c r="B51" s="130"/>
      <c r="C51" s="130"/>
      <c r="D51" s="130"/>
      <c r="E51" s="130"/>
      <c r="T51" s="129"/>
      <c r="U51" s="129"/>
      <c r="V51" s="129"/>
      <c r="W51" s="129"/>
      <c r="X51" s="129"/>
    </row>
    <row r="52" spans="1:24" ht="12.75">
      <c r="A52" s="130"/>
      <c r="B52" s="130"/>
      <c r="C52" s="130"/>
      <c r="D52" s="130"/>
      <c r="E52" s="130"/>
      <c r="T52" s="129"/>
      <c r="U52" s="129"/>
      <c r="V52" s="129"/>
      <c r="W52" s="129"/>
      <c r="X52" s="129"/>
    </row>
    <row r="53" spans="1:24" ht="12.75">
      <c r="A53" s="130"/>
      <c r="B53" s="130"/>
      <c r="C53" s="130"/>
      <c r="D53" s="130"/>
      <c r="E53" s="130"/>
      <c r="T53" s="129"/>
      <c r="U53" s="129"/>
      <c r="V53" s="129"/>
      <c r="W53" s="129"/>
      <c r="X53" s="129"/>
    </row>
    <row r="54" spans="1:24" ht="12.75">
      <c r="A54" s="130"/>
      <c r="B54" s="130"/>
      <c r="C54" s="130"/>
      <c r="D54" s="130"/>
      <c r="E54" s="130"/>
      <c r="T54" s="129"/>
      <c r="U54" s="129"/>
      <c r="V54" s="129"/>
      <c r="W54" s="129"/>
      <c r="X54" s="129"/>
    </row>
    <row r="55" spans="1:24" ht="12.75">
      <c r="A55" s="130"/>
      <c r="B55" s="130"/>
      <c r="C55" s="130"/>
      <c r="D55" s="130"/>
      <c r="E55" s="130"/>
      <c r="T55" s="129"/>
      <c r="U55" s="129"/>
      <c r="V55" s="129"/>
      <c r="W55" s="129"/>
      <c r="X55" s="129"/>
    </row>
    <row r="56" spans="1:24" ht="12.75">
      <c r="A56" s="130"/>
      <c r="B56" s="130"/>
      <c r="C56" s="130"/>
      <c r="D56" s="130"/>
      <c r="E56" s="130"/>
      <c r="T56" s="129"/>
      <c r="U56" s="129"/>
      <c r="V56" s="129"/>
      <c r="W56" s="129"/>
      <c r="X56" s="129"/>
    </row>
    <row r="57" spans="1:24" ht="12.75">
      <c r="A57" s="130"/>
      <c r="B57" s="130"/>
      <c r="C57" s="130"/>
      <c r="D57" s="130"/>
      <c r="E57" s="130"/>
      <c r="T57" s="129"/>
      <c r="U57" s="129"/>
      <c r="V57" s="129"/>
      <c r="W57" s="129"/>
      <c r="X57" s="129"/>
    </row>
    <row r="58" spans="1:24" ht="12.75">
      <c r="A58" s="130"/>
      <c r="B58" s="130"/>
      <c r="C58" s="130"/>
      <c r="D58" s="130"/>
      <c r="E58" s="130"/>
      <c r="T58" s="129"/>
      <c r="U58" s="129"/>
      <c r="V58" s="129"/>
      <c r="W58" s="129"/>
      <c r="X58" s="129"/>
    </row>
    <row r="59" spans="1:24" ht="12.75">
      <c r="A59" s="130"/>
      <c r="B59" s="130"/>
      <c r="C59" s="130"/>
      <c r="D59" s="130"/>
      <c r="E59" s="130"/>
      <c r="T59" s="129"/>
      <c r="U59" s="129"/>
      <c r="V59" s="129"/>
      <c r="W59" s="129"/>
      <c r="X59" s="129"/>
    </row>
    <row r="60" spans="1:24" ht="12.75">
      <c r="A60" s="130"/>
      <c r="B60" s="130"/>
      <c r="C60" s="130"/>
      <c r="D60" s="130"/>
      <c r="E60" s="130"/>
      <c r="T60" s="129"/>
      <c r="U60" s="129"/>
      <c r="V60" s="129"/>
      <c r="W60" s="129"/>
      <c r="X60" s="129"/>
    </row>
    <row r="61" spans="1:24" ht="12.75">
      <c r="A61" s="130"/>
      <c r="B61" s="130"/>
      <c r="C61" s="130"/>
      <c r="D61" s="130"/>
      <c r="E61" s="130"/>
      <c r="T61" s="129"/>
      <c r="U61" s="129"/>
      <c r="V61" s="129"/>
      <c r="W61" s="129"/>
      <c r="X61" s="129"/>
    </row>
    <row r="62" spans="1:24" ht="12.75">
      <c r="A62" s="129"/>
      <c r="B62" s="129"/>
      <c r="C62" s="129"/>
      <c r="D62" s="129"/>
      <c r="E62" s="129"/>
      <c r="T62" s="129"/>
      <c r="U62" s="129"/>
      <c r="V62" s="129"/>
      <c r="W62" s="129"/>
      <c r="X62" s="129"/>
    </row>
    <row r="63" spans="1:24" ht="12.75">
      <c r="A63" s="129"/>
      <c r="B63" s="129"/>
      <c r="C63" s="129"/>
      <c r="D63" s="129"/>
      <c r="E63" s="129"/>
      <c r="T63" s="129"/>
      <c r="U63" s="129"/>
      <c r="V63" s="129"/>
      <c r="W63" s="129"/>
      <c r="X63" s="129"/>
    </row>
    <row r="64" spans="1:24" ht="12.75">
      <c r="A64" s="129"/>
      <c r="B64" s="129"/>
      <c r="C64" s="129"/>
      <c r="D64" s="129"/>
      <c r="E64" s="129"/>
      <c r="T64" s="129"/>
      <c r="U64" s="129"/>
      <c r="V64" s="129"/>
      <c r="W64" s="129"/>
      <c r="X64" s="129"/>
    </row>
    <row r="65" spans="1:24" ht="12.75">
      <c r="A65" s="129"/>
      <c r="B65" s="129"/>
      <c r="C65" s="129"/>
      <c r="D65" s="129"/>
      <c r="E65" s="129"/>
      <c r="T65" s="129"/>
      <c r="U65" s="129"/>
      <c r="V65" s="129"/>
      <c r="W65" s="129"/>
      <c r="X65" s="129"/>
    </row>
    <row r="66" spans="1:24" ht="12.75">
      <c r="A66" s="129"/>
      <c r="B66" s="129"/>
      <c r="C66" s="129"/>
      <c r="D66" s="129"/>
      <c r="E66" s="129"/>
      <c r="T66" s="129"/>
      <c r="U66" s="129"/>
      <c r="V66" s="129"/>
      <c r="W66" s="129"/>
      <c r="X66" s="129"/>
    </row>
    <row r="67" spans="1:24" ht="12.75">
      <c r="A67" s="129"/>
      <c r="B67" s="129"/>
      <c r="C67" s="129"/>
      <c r="D67" s="129"/>
      <c r="E67" s="129"/>
      <c r="T67" s="129"/>
      <c r="U67" s="129"/>
      <c r="V67" s="129"/>
      <c r="W67" s="129"/>
      <c r="X67" s="129"/>
    </row>
    <row r="68" spans="1:24" ht="12.75">
      <c r="A68" s="129"/>
      <c r="B68" s="129"/>
      <c r="C68" s="129"/>
      <c r="D68" s="129"/>
      <c r="E68" s="129"/>
      <c r="T68" s="129"/>
      <c r="U68" s="129"/>
      <c r="V68" s="129"/>
      <c r="W68" s="129"/>
      <c r="X68" s="129"/>
    </row>
    <row r="69" spans="1:24" ht="12.75">
      <c r="A69" s="129"/>
      <c r="B69" s="129"/>
      <c r="C69" s="129"/>
      <c r="D69" s="129"/>
      <c r="E69" s="129"/>
      <c r="T69" s="129"/>
      <c r="U69" s="129"/>
      <c r="V69" s="129"/>
      <c r="W69" s="129"/>
      <c r="X69" s="129"/>
    </row>
    <row r="70" spans="1:24" ht="12.75">
      <c r="A70" s="129"/>
      <c r="B70" s="129"/>
      <c r="C70" s="129"/>
      <c r="D70" s="129"/>
      <c r="E70" s="129"/>
      <c r="T70" s="129"/>
      <c r="U70" s="129"/>
      <c r="V70" s="129"/>
      <c r="W70" s="129"/>
      <c r="X70" s="129"/>
    </row>
    <row r="71" spans="1:24" ht="12.75">
      <c r="A71" s="129"/>
      <c r="B71" s="129"/>
      <c r="C71" s="129"/>
      <c r="D71" s="129"/>
      <c r="E71" s="129"/>
      <c r="T71" s="129"/>
      <c r="U71" s="129"/>
      <c r="V71" s="129"/>
      <c r="W71" s="129"/>
      <c r="X71" s="129"/>
    </row>
    <row r="72" spans="1:24" ht="12.75">
      <c r="A72" s="129"/>
      <c r="B72" s="129"/>
      <c r="C72" s="129"/>
      <c r="D72" s="129"/>
      <c r="E72" s="129"/>
      <c r="T72" s="129"/>
      <c r="U72" s="129"/>
      <c r="V72" s="129"/>
      <c r="W72" s="129"/>
      <c r="X72" s="129"/>
    </row>
    <row r="73" spans="1:24" ht="12.75">
      <c r="A73" s="129"/>
      <c r="B73" s="129"/>
      <c r="C73" s="129"/>
      <c r="D73" s="129"/>
      <c r="E73" s="129"/>
      <c r="T73" s="129"/>
      <c r="U73" s="129"/>
      <c r="V73" s="129"/>
      <c r="W73" s="129"/>
      <c r="X73" s="129"/>
    </row>
    <row r="74" spans="1:24" ht="12.75">
      <c r="A74" s="129"/>
      <c r="B74" s="129"/>
      <c r="C74" s="129"/>
      <c r="D74" s="129"/>
      <c r="E74" s="129"/>
      <c r="T74" s="129"/>
      <c r="U74" s="129"/>
      <c r="V74" s="129"/>
      <c r="W74" s="129"/>
      <c r="X74" s="129"/>
    </row>
    <row r="75" spans="1:24" ht="12.75">
      <c r="A75" s="129"/>
      <c r="B75" s="129"/>
      <c r="C75" s="129"/>
      <c r="D75" s="129"/>
      <c r="E75" s="129"/>
      <c r="T75" s="129"/>
      <c r="U75" s="129"/>
      <c r="V75" s="129"/>
      <c r="W75" s="129"/>
      <c r="X75" s="129"/>
    </row>
    <row r="76" spans="1:24" ht="12.75">
      <c r="A76" s="129"/>
      <c r="B76" s="129"/>
      <c r="C76" s="129"/>
      <c r="D76" s="129"/>
      <c r="E76" s="129"/>
      <c r="T76" s="129"/>
      <c r="U76" s="129"/>
      <c r="V76" s="129"/>
      <c r="W76" s="129"/>
      <c r="X76" s="129"/>
    </row>
    <row r="77" spans="1:24" ht="12.75">
      <c r="A77" s="129"/>
      <c r="B77" s="129"/>
      <c r="C77" s="129"/>
      <c r="D77" s="129"/>
      <c r="E77" s="129"/>
      <c r="T77" s="129"/>
      <c r="U77" s="129"/>
      <c r="V77" s="129"/>
      <c r="W77" s="129"/>
      <c r="X77" s="129"/>
    </row>
    <row r="78" spans="1:24" ht="12.75">
      <c r="A78" s="129"/>
      <c r="B78" s="129"/>
      <c r="C78" s="129"/>
      <c r="D78" s="129"/>
      <c r="E78" s="129"/>
      <c r="T78" s="129"/>
      <c r="U78" s="129"/>
      <c r="V78" s="129"/>
      <c r="W78" s="129"/>
      <c r="X78" s="129"/>
    </row>
    <row r="79" spans="1:24" ht="12.75">
      <c r="A79" s="129"/>
      <c r="B79" s="129"/>
      <c r="C79" s="129"/>
      <c r="D79" s="129"/>
      <c r="E79" s="129"/>
      <c r="T79" s="129"/>
      <c r="U79" s="129"/>
      <c r="V79" s="129"/>
      <c r="W79" s="129"/>
      <c r="X79" s="129"/>
    </row>
    <row r="80" spans="1:24" ht="12.75">
      <c r="A80" s="129"/>
      <c r="B80" s="129"/>
      <c r="C80" s="129"/>
      <c r="D80" s="129"/>
      <c r="E80" s="129"/>
      <c r="T80" s="129"/>
      <c r="U80" s="129"/>
      <c r="V80" s="129"/>
      <c r="W80" s="129"/>
      <c r="X80" s="129"/>
    </row>
    <row r="81" spans="1:24" ht="12.75">
      <c r="A81" s="129"/>
      <c r="B81" s="129"/>
      <c r="C81" s="129"/>
      <c r="D81" s="129"/>
      <c r="E81" s="129"/>
      <c r="T81" s="129"/>
      <c r="U81" s="129"/>
      <c r="V81" s="129"/>
      <c r="W81" s="129"/>
      <c r="X81" s="129"/>
    </row>
    <row r="82" spans="1:24" ht="12.75">
      <c r="A82" s="129"/>
      <c r="B82" s="129"/>
      <c r="C82" s="129"/>
      <c r="D82" s="129"/>
      <c r="E82" s="129"/>
      <c r="T82" s="109"/>
      <c r="U82" s="109"/>
      <c r="V82" s="109"/>
      <c r="W82" s="109"/>
      <c r="X82" s="109"/>
    </row>
    <row r="83" spans="1:24" ht="12.75">
      <c r="A83" s="129"/>
      <c r="B83" s="129"/>
      <c r="C83" s="129"/>
      <c r="D83" s="129"/>
      <c r="E83" s="129"/>
      <c r="T83" s="109"/>
      <c r="U83" s="109"/>
      <c r="V83" s="109"/>
      <c r="W83" s="109"/>
      <c r="X83" s="109"/>
    </row>
    <row r="84" spans="1:24" ht="12.75">
      <c r="A84" s="129"/>
      <c r="B84" s="129"/>
      <c r="C84" s="129"/>
      <c r="D84" s="129"/>
      <c r="E84" s="129"/>
      <c r="T84" s="129"/>
      <c r="U84" s="129"/>
      <c r="V84" s="129"/>
      <c r="W84" s="129"/>
      <c r="X84" s="129"/>
    </row>
    <row r="85" spans="1:24" ht="12.75">
      <c r="A85" s="129"/>
      <c r="B85" s="129"/>
      <c r="C85" s="129"/>
      <c r="D85" s="129"/>
      <c r="E85" s="129"/>
      <c r="T85" s="129"/>
      <c r="U85" s="129"/>
      <c r="V85" s="129"/>
      <c r="W85" s="129"/>
      <c r="X85" s="129"/>
    </row>
    <row r="86" spans="1:24" ht="12.75">
      <c r="A86" s="129"/>
      <c r="B86" s="129"/>
      <c r="C86" s="129"/>
      <c r="D86" s="129"/>
      <c r="E86" s="129"/>
      <c r="T86" s="129"/>
      <c r="U86" s="129"/>
      <c r="V86" s="129"/>
      <c r="W86" s="129"/>
      <c r="X86" s="129"/>
    </row>
    <row r="87" spans="1:24" ht="12.75">
      <c r="A87" s="129"/>
      <c r="B87" s="129"/>
      <c r="C87" s="129"/>
      <c r="D87" s="129"/>
      <c r="E87" s="129"/>
      <c r="T87" s="129"/>
      <c r="U87" s="129"/>
      <c r="V87" s="129"/>
      <c r="W87" s="129"/>
      <c r="X87" s="129"/>
    </row>
    <row r="88" spans="1:24" ht="12.75">
      <c r="A88" s="129"/>
      <c r="B88" s="129"/>
      <c r="C88" s="129"/>
      <c r="D88" s="129"/>
      <c r="E88" s="129"/>
      <c r="T88" s="129"/>
      <c r="U88" s="129"/>
      <c r="V88" s="129"/>
      <c r="W88" s="129"/>
      <c r="X88" s="129"/>
    </row>
    <row r="89" spans="1:24" ht="12.75">
      <c r="A89" s="129"/>
      <c r="B89" s="129"/>
      <c r="C89" s="129"/>
      <c r="D89" s="129"/>
      <c r="E89" s="129"/>
      <c r="T89" s="129"/>
      <c r="U89" s="129"/>
      <c r="V89" s="129"/>
      <c r="W89" s="129"/>
      <c r="X89" s="129"/>
    </row>
    <row r="90" spans="1:24" ht="12.75">
      <c r="A90" s="129"/>
      <c r="B90" s="129"/>
      <c r="C90" s="129"/>
      <c r="D90" s="129"/>
      <c r="E90" s="129"/>
      <c r="T90" s="129"/>
      <c r="U90" s="129"/>
      <c r="V90" s="129"/>
      <c r="W90" s="129"/>
      <c r="X90" s="129"/>
    </row>
    <row r="91" spans="1:24" ht="12.75">
      <c r="A91" s="129"/>
      <c r="B91" s="129"/>
      <c r="C91" s="129"/>
      <c r="D91" s="129"/>
      <c r="E91" s="129"/>
      <c r="T91" s="129"/>
      <c r="U91" s="129"/>
      <c r="V91" s="129"/>
      <c r="W91" s="129"/>
      <c r="X91" s="129"/>
    </row>
    <row r="92" spans="1:24" ht="12.75">
      <c r="A92" s="129"/>
      <c r="B92" s="129"/>
      <c r="C92" s="129"/>
      <c r="D92" s="129"/>
      <c r="E92" s="129"/>
      <c r="T92" s="129"/>
      <c r="U92" s="129"/>
      <c r="V92" s="129"/>
      <c r="W92" s="129"/>
      <c r="X92" s="129"/>
    </row>
    <row r="93" spans="1:24" ht="12.75">
      <c r="A93" s="129"/>
      <c r="B93" s="129"/>
      <c r="C93" s="129"/>
      <c r="D93" s="129"/>
      <c r="E93" s="129"/>
      <c r="T93" s="129"/>
      <c r="U93" s="129"/>
      <c r="V93" s="129"/>
      <c r="W93" s="129"/>
      <c r="X93" s="129"/>
    </row>
    <row r="94" spans="1:24" ht="12.75">
      <c r="A94" s="129"/>
      <c r="B94" s="129"/>
      <c r="C94" s="129"/>
      <c r="D94" s="129"/>
      <c r="E94" s="129"/>
      <c r="T94" s="129"/>
      <c r="U94" s="129"/>
      <c r="V94" s="129"/>
      <c r="W94" s="129"/>
      <c r="X94" s="129"/>
    </row>
    <row r="95" spans="1:24" ht="12.75">
      <c r="A95" s="129"/>
      <c r="B95" s="129"/>
      <c r="C95" s="129"/>
      <c r="D95" s="129"/>
      <c r="E95" s="129"/>
      <c r="T95" s="129"/>
      <c r="U95" s="129"/>
      <c r="V95" s="129"/>
      <c r="W95" s="129"/>
      <c r="X95" s="129"/>
    </row>
    <row r="96" spans="1:24" ht="12.75">
      <c r="A96" s="129"/>
      <c r="B96" s="129"/>
      <c r="C96" s="129"/>
      <c r="D96" s="129"/>
      <c r="E96" s="129"/>
      <c r="T96" s="129"/>
      <c r="U96" s="129"/>
      <c r="V96" s="129"/>
      <c r="W96" s="129"/>
      <c r="X96" s="129"/>
    </row>
    <row r="97" spans="1:24" ht="12.75">
      <c r="A97" s="129"/>
      <c r="B97" s="129"/>
      <c r="C97" s="129"/>
      <c r="D97" s="129"/>
      <c r="E97" s="129"/>
      <c r="T97" s="129"/>
      <c r="U97" s="129"/>
      <c r="V97" s="129"/>
      <c r="W97" s="129"/>
      <c r="X97" s="129"/>
    </row>
    <row r="98" spans="1:24" ht="12.75">
      <c r="A98" s="129"/>
      <c r="B98" s="129"/>
      <c r="C98" s="129"/>
      <c r="D98" s="129"/>
      <c r="E98" s="129"/>
      <c r="T98" s="129"/>
      <c r="U98" s="129"/>
      <c r="V98" s="129"/>
      <c r="W98" s="129"/>
      <c r="X98" s="129"/>
    </row>
    <row r="99" spans="1:24" ht="12.75">
      <c r="A99" s="129"/>
      <c r="B99" s="129"/>
      <c r="C99" s="129"/>
      <c r="D99" s="129"/>
      <c r="E99" s="129"/>
      <c r="T99" s="129"/>
      <c r="U99" s="129"/>
      <c r="V99" s="129"/>
      <c r="W99" s="129"/>
      <c r="X99" s="129"/>
    </row>
    <row r="100" spans="1:24" ht="12.75">
      <c r="A100" s="129"/>
      <c r="B100" s="129"/>
      <c r="C100" s="129"/>
      <c r="D100" s="129"/>
      <c r="E100" s="129"/>
      <c r="T100" s="129"/>
      <c r="U100" s="129"/>
      <c r="V100" s="129"/>
      <c r="W100" s="129"/>
      <c r="X100" s="129"/>
    </row>
    <row r="101" spans="1:24" ht="12.75">
      <c r="A101" s="129"/>
      <c r="B101" s="129"/>
      <c r="C101" s="129"/>
      <c r="D101" s="129"/>
      <c r="E101" s="129"/>
      <c r="T101" s="129"/>
      <c r="U101" s="129"/>
      <c r="V101" s="129"/>
      <c r="W101" s="129"/>
      <c r="X101" s="129"/>
    </row>
    <row r="102" spans="1:24" ht="12.75">
      <c r="A102" s="129"/>
      <c r="B102" s="129"/>
      <c r="C102" s="129"/>
      <c r="D102" s="129"/>
      <c r="E102" s="129"/>
      <c r="T102" s="129"/>
      <c r="U102" s="129"/>
      <c r="V102" s="129"/>
      <c r="W102" s="129"/>
      <c r="X102" s="129"/>
    </row>
    <row r="103" spans="1:24" ht="12.75">
      <c r="A103" s="129"/>
      <c r="B103" s="129"/>
      <c r="C103" s="129"/>
      <c r="D103" s="129"/>
      <c r="E103" s="129"/>
      <c r="T103" s="129"/>
      <c r="U103" s="129"/>
      <c r="V103" s="129"/>
      <c r="W103" s="129"/>
      <c r="X103" s="129"/>
    </row>
    <row r="104" spans="1:24" ht="12.75">
      <c r="A104" s="129"/>
      <c r="B104" s="129"/>
      <c r="C104" s="129"/>
      <c r="D104" s="129"/>
      <c r="E104" s="129"/>
      <c r="T104" s="129"/>
      <c r="U104" s="129"/>
      <c r="V104" s="129"/>
      <c r="W104" s="129"/>
      <c r="X104" s="129"/>
    </row>
    <row r="105" spans="1:24" ht="12.75">
      <c r="A105" s="129"/>
      <c r="B105" s="129"/>
      <c r="C105" s="129"/>
      <c r="D105" s="129"/>
      <c r="E105" s="129"/>
      <c r="T105" s="129"/>
      <c r="U105" s="129"/>
      <c r="V105" s="129"/>
      <c r="W105" s="129"/>
      <c r="X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09"/>
      <c r="B116" s="109"/>
      <c r="C116" s="109"/>
      <c r="D116" s="109"/>
      <c r="E116" s="109"/>
    </row>
    <row r="117" spans="1:5" ht="12.75">
      <c r="A117" s="109"/>
      <c r="B117" s="109"/>
      <c r="C117" s="109"/>
      <c r="D117" s="109"/>
      <c r="E117" s="109"/>
    </row>
    <row r="118" spans="1:5" ht="12.75">
      <c r="A118" s="109"/>
      <c r="B118" s="109"/>
      <c r="C118" s="109"/>
      <c r="D118" s="109"/>
      <c r="E118" s="109"/>
    </row>
    <row r="119" spans="1:5" ht="12.75">
      <c r="A119" s="109"/>
      <c r="B119" s="109"/>
      <c r="C119" s="109"/>
      <c r="D119" s="109"/>
      <c r="E119" s="109"/>
    </row>
    <row r="120" spans="1:5" ht="12.75">
      <c r="A120" s="109"/>
      <c r="B120" s="109"/>
      <c r="C120" s="109"/>
      <c r="D120" s="109"/>
      <c r="E120" s="109"/>
    </row>
    <row r="121" spans="1:5" ht="12.75">
      <c r="A121" s="109"/>
      <c r="B121" s="109"/>
      <c r="C121" s="109"/>
      <c r="D121" s="109"/>
      <c r="E121" s="109"/>
    </row>
    <row r="122" spans="1:5" ht="12.75">
      <c r="A122" s="109"/>
      <c r="B122" s="109"/>
      <c r="C122" s="109"/>
      <c r="D122" s="109"/>
      <c r="E122" s="109"/>
    </row>
    <row r="123" spans="1:5" ht="12.75">
      <c r="A123" s="109"/>
      <c r="B123" s="109"/>
      <c r="C123" s="109"/>
      <c r="D123" s="109"/>
      <c r="E123" s="109"/>
    </row>
    <row r="124" spans="1:5" ht="12.75">
      <c r="A124" s="109"/>
      <c r="B124" s="109"/>
      <c r="C124" s="109"/>
      <c r="D124" s="109"/>
      <c r="E124" s="109"/>
    </row>
    <row r="125" spans="1:5" ht="12.75">
      <c r="A125" s="109"/>
      <c r="B125" s="109"/>
      <c r="C125" s="109"/>
      <c r="D125" s="109"/>
      <c r="E125" s="109"/>
    </row>
    <row r="126" spans="1:5" ht="12.75">
      <c r="A126" s="109"/>
      <c r="B126" s="109"/>
      <c r="C126" s="109"/>
      <c r="D126" s="109"/>
      <c r="E126" s="109"/>
    </row>
    <row r="127" spans="1:5" ht="12.75">
      <c r="A127" s="109"/>
      <c r="B127" s="109"/>
      <c r="C127" s="109"/>
      <c r="D127" s="109"/>
      <c r="E127" s="109"/>
    </row>
    <row r="128" spans="1:5" ht="12.75">
      <c r="A128" s="109"/>
      <c r="B128" s="109"/>
      <c r="C128" s="109"/>
      <c r="D128" s="109"/>
      <c r="E128" s="109"/>
    </row>
    <row r="129" spans="1:5" ht="12.75">
      <c r="A129" s="109"/>
      <c r="B129" s="109"/>
      <c r="C129" s="109"/>
      <c r="D129" s="109"/>
      <c r="E129" s="109"/>
    </row>
    <row r="130" spans="1:5" ht="12.75">
      <c r="A130" s="109"/>
      <c r="B130" s="109"/>
      <c r="C130" s="109"/>
      <c r="D130" s="109"/>
      <c r="E130" s="109"/>
    </row>
    <row r="131" spans="1:5" ht="12.75">
      <c r="A131" s="109"/>
      <c r="B131" s="109"/>
      <c r="C131" s="109"/>
      <c r="D131" s="109"/>
      <c r="E131" s="109"/>
    </row>
    <row r="132" spans="1:5" ht="12.75">
      <c r="A132" s="109"/>
      <c r="B132" s="109"/>
      <c r="C132" s="109"/>
      <c r="D132" s="109"/>
      <c r="E132" s="109"/>
    </row>
    <row r="133" spans="1:5" ht="12.75">
      <c r="A133" s="109"/>
      <c r="B133" s="109"/>
      <c r="C133" s="109"/>
      <c r="D133" s="109"/>
      <c r="E133" s="109"/>
    </row>
    <row r="134" spans="1:5" ht="12.75">
      <c r="A134" s="109"/>
      <c r="B134" s="109"/>
      <c r="C134" s="109"/>
      <c r="D134" s="109"/>
      <c r="E134" s="109"/>
    </row>
    <row r="135" spans="1:5" ht="12.75">
      <c r="A135" s="109"/>
      <c r="B135" s="109"/>
      <c r="C135" s="109"/>
      <c r="D135" s="109"/>
      <c r="E135" s="109"/>
    </row>
    <row r="136" spans="1:5" ht="12.75">
      <c r="A136" s="109"/>
      <c r="B136" s="109"/>
      <c r="C136" s="109"/>
      <c r="D136" s="109"/>
      <c r="E136" s="109"/>
    </row>
    <row r="137" spans="1:5" ht="12.75">
      <c r="A137" s="109"/>
      <c r="B137" s="109"/>
      <c r="C137" s="109"/>
      <c r="D137" s="109"/>
      <c r="E137" s="109"/>
    </row>
    <row r="138" spans="1:5" ht="12.75">
      <c r="A138" s="109"/>
      <c r="B138" s="109"/>
      <c r="C138" s="109"/>
      <c r="D138" s="109"/>
      <c r="E138" s="109"/>
    </row>
    <row r="139" spans="1:5" ht="12.75">
      <c r="A139" s="109"/>
      <c r="B139" s="109"/>
      <c r="C139" s="109"/>
      <c r="D139" s="109"/>
      <c r="E139" s="109"/>
    </row>
    <row r="140" spans="1:5" ht="12.75">
      <c r="A140" s="109"/>
      <c r="B140" s="109"/>
      <c r="C140" s="109"/>
      <c r="D140" s="109"/>
      <c r="E140" s="109"/>
    </row>
    <row r="141" spans="1:5" ht="12.75">
      <c r="A141" s="109"/>
      <c r="B141" s="109"/>
      <c r="C141" s="109"/>
      <c r="D141" s="109"/>
      <c r="E141" s="109"/>
    </row>
    <row r="142" spans="1:5" ht="12.75">
      <c r="A142" s="109"/>
      <c r="B142" s="109"/>
      <c r="C142" s="109"/>
      <c r="D142" s="109"/>
      <c r="E142" s="109"/>
    </row>
    <row r="143" spans="1:5" ht="12.75">
      <c r="A143" s="109"/>
      <c r="B143" s="109"/>
      <c r="C143" s="109"/>
      <c r="D143" s="109"/>
      <c r="E143" s="109"/>
    </row>
    <row r="144" spans="1:5" ht="12.75">
      <c r="A144" s="109"/>
      <c r="B144" s="109"/>
      <c r="C144" s="109"/>
      <c r="D144" s="109"/>
      <c r="E144" s="109"/>
    </row>
    <row r="145" spans="1:5" ht="12.75">
      <c r="A145" s="109"/>
      <c r="B145" s="109"/>
      <c r="C145" s="109"/>
      <c r="D145" s="109"/>
      <c r="E145" s="109"/>
    </row>
    <row r="146" spans="1:5" ht="12.75">
      <c r="A146" s="109"/>
      <c r="B146" s="109"/>
      <c r="C146" s="109"/>
      <c r="D146" s="109"/>
      <c r="E146" s="109"/>
    </row>
    <row r="147" spans="1:5" ht="12.75">
      <c r="A147" s="109"/>
      <c r="B147" s="109"/>
      <c r="C147" s="109"/>
      <c r="D147" s="109"/>
      <c r="E147" s="109"/>
    </row>
    <row r="148" spans="1:5" ht="12.75">
      <c r="A148" s="109"/>
      <c r="B148" s="109"/>
      <c r="C148" s="109"/>
      <c r="D148" s="109"/>
      <c r="E148" s="109"/>
    </row>
    <row r="149" spans="1:5" ht="12.75">
      <c r="A149" s="109"/>
      <c r="B149" s="109"/>
      <c r="C149" s="109"/>
      <c r="D149" s="109"/>
      <c r="E149" s="109"/>
    </row>
    <row r="150" spans="1:5" ht="12.75">
      <c r="A150" s="109"/>
      <c r="B150" s="109"/>
      <c r="C150" s="109"/>
      <c r="D150" s="109"/>
      <c r="E150" s="109"/>
    </row>
    <row r="151" spans="1:5" ht="12.75">
      <c r="A151" s="109"/>
      <c r="B151" s="109"/>
      <c r="C151" s="109"/>
      <c r="D151" s="109"/>
      <c r="E151" s="109"/>
    </row>
    <row r="152" spans="1:5" ht="12.75">
      <c r="A152" s="109"/>
      <c r="B152" s="109"/>
      <c r="C152" s="109"/>
      <c r="D152" s="109"/>
      <c r="E152" s="109"/>
    </row>
    <row r="153" spans="1:5" ht="12.75">
      <c r="A153" s="109"/>
      <c r="B153" s="109"/>
      <c r="C153" s="109"/>
      <c r="D153" s="109"/>
      <c r="E153" s="109"/>
    </row>
    <row r="154" spans="1:5" ht="12.75">
      <c r="A154" s="109"/>
      <c r="B154" s="109"/>
      <c r="C154" s="109"/>
      <c r="D154" s="109"/>
      <c r="E154" s="109"/>
    </row>
    <row r="155" spans="1:5" ht="12.75">
      <c r="A155" s="109"/>
      <c r="B155" s="109"/>
      <c r="C155" s="109"/>
      <c r="D155" s="109"/>
      <c r="E155" s="109"/>
    </row>
    <row r="156" spans="1:5" ht="12.75">
      <c r="A156" s="109"/>
      <c r="B156" s="109"/>
      <c r="C156" s="109"/>
      <c r="D156" s="109"/>
      <c r="E156" s="109"/>
    </row>
    <row r="157" spans="1:5" ht="12.75">
      <c r="A157" s="109"/>
      <c r="B157" s="109"/>
      <c r="C157" s="109"/>
      <c r="D157" s="109"/>
      <c r="E157" s="109"/>
    </row>
    <row r="158" spans="1:5" ht="12.75">
      <c r="A158" s="109"/>
      <c r="B158" s="109"/>
      <c r="C158" s="109"/>
      <c r="D158" s="109"/>
      <c r="E158" s="109"/>
    </row>
    <row r="159" spans="1:5" ht="12.75">
      <c r="A159" s="109"/>
      <c r="B159" s="109"/>
      <c r="C159" s="109"/>
      <c r="D159" s="109"/>
      <c r="E159" s="109"/>
    </row>
    <row r="160" spans="1:5" ht="12.75">
      <c r="A160" s="109"/>
      <c r="B160" s="109"/>
      <c r="C160" s="109"/>
      <c r="D160" s="109"/>
      <c r="E160" s="109"/>
    </row>
    <row r="161" spans="1:5" ht="12.75">
      <c r="A161" s="109"/>
      <c r="B161" s="109"/>
      <c r="C161" s="109"/>
      <c r="D161" s="109"/>
      <c r="E161" s="109"/>
    </row>
    <row r="162" spans="1:5" ht="12.75">
      <c r="A162" s="109"/>
      <c r="B162" s="109"/>
      <c r="C162" s="109"/>
      <c r="D162" s="109"/>
      <c r="E162" s="109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  <row r="167" spans="1:5" ht="12.75">
      <c r="A167" s="109"/>
      <c r="B167" s="109"/>
      <c r="C167" s="109"/>
      <c r="D167" s="109"/>
      <c r="E167" s="109"/>
    </row>
    <row r="168" spans="1:5" ht="12.75">
      <c r="A168" s="109"/>
      <c r="B168" s="109"/>
      <c r="C168" s="109"/>
      <c r="D168" s="109"/>
      <c r="E168" s="109"/>
    </row>
    <row r="169" spans="1:5" ht="12.75">
      <c r="A169" s="109"/>
      <c r="B169" s="109"/>
      <c r="C169" s="109"/>
      <c r="D169" s="109"/>
      <c r="E169" s="109"/>
    </row>
    <row r="170" spans="1:5" ht="12.75">
      <c r="A170" s="109"/>
      <c r="B170" s="109"/>
      <c r="C170" s="109"/>
      <c r="D170" s="109"/>
      <c r="E170" s="109"/>
    </row>
    <row r="171" spans="1:5" ht="12.75">
      <c r="A171" s="109"/>
      <c r="B171" s="109"/>
      <c r="C171" s="109"/>
      <c r="D171" s="109"/>
      <c r="E171" s="109"/>
    </row>
    <row r="177" spans="1:5" ht="12.75">
      <c r="A177" s="137"/>
      <c r="B177" s="137"/>
      <c r="C177" s="137"/>
      <c r="D177" s="137"/>
      <c r="E177" s="137"/>
    </row>
    <row r="178" spans="1:5" ht="12.75">
      <c r="A178" s="137"/>
      <c r="B178" s="137"/>
      <c r="C178" s="137"/>
      <c r="D178" s="137"/>
      <c r="E178" s="137"/>
    </row>
    <row r="179" spans="1:5" ht="12.75">
      <c r="A179" s="138"/>
      <c r="B179" s="138"/>
      <c r="C179" s="138"/>
      <c r="D179" s="138"/>
      <c r="E179" s="138"/>
    </row>
    <row r="180" spans="1:5" ht="12.75">
      <c r="A180" s="150"/>
      <c r="B180" s="150"/>
      <c r="C180" s="150"/>
      <c r="D180" s="150"/>
      <c r="E180" s="150"/>
    </row>
    <row r="181" spans="1:5" ht="12.75">
      <c r="A181" s="137"/>
      <c r="B181" s="137"/>
      <c r="C181" s="137"/>
      <c r="D181" s="137"/>
      <c r="E181" s="137"/>
    </row>
    <row r="182" spans="1:5" ht="12.75">
      <c r="A182" s="138"/>
      <c r="B182" s="138"/>
      <c r="C182" s="138"/>
      <c r="D182" s="138"/>
      <c r="E182" s="138"/>
    </row>
    <row r="183" spans="1:5" ht="12.75">
      <c r="A183" s="150"/>
      <c r="B183" s="150"/>
      <c r="C183" s="150"/>
      <c r="D183" s="150"/>
      <c r="E183" s="150"/>
    </row>
    <row r="184" spans="1:5" ht="12.75">
      <c r="A184" s="137"/>
      <c r="B184" s="137"/>
      <c r="C184" s="137"/>
      <c r="D184" s="137"/>
      <c r="E184" s="137"/>
    </row>
    <row r="185" spans="1:5" ht="12.75">
      <c r="A185" s="138"/>
      <c r="B185" s="138"/>
      <c r="C185" s="138"/>
      <c r="D185" s="138"/>
      <c r="E185" s="138"/>
    </row>
    <row r="186" spans="1:5" ht="12.75">
      <c r="A186" s="151"/>
      <c r="B186" s="137"/>
      <c r="C186" s="137"/>
      <c r="D186" s="137"/>
      <c r="E186" s="137"/>
    </row>
    <row r="187" spans="1:5" ht="12.75">
      <c r="A187" s="137"/>
      <c r="B187" s="137"/>
      <c r="C187" s="137"/>
      <c r="D187" s="137"/>
      <c r="E187" s="137"/>
    </row>
    <row r="188" spans="1:5" ht="12.75">
      <c r="A188" s="138"/>
      <c r="B188" s="138"/>
      <c r="C188" s="138"/>
      <c r="D188" s="138"/>
      <c r="E188" s="138"/>
    </row>
    <row r="189" spans="1:5" ht="12.75">
      <c r="A189" s="137"/>
      <c r="B189" s="137"/>
      <c r="C189" s="137"/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>
      <c r="A191" s="138"/>
      <c r="B191" s="138"/>
      <c r="C191" s="138"/>
      <c r="D191" s="138"/>
      <c r="E191" s="138"/>
    </row>
    <row r="192" spans="1:5" ht="12.75">
      <c r="A192" s="137"/>
      <c r="B192" s="137"/>
      <c r="C192" s="137"/>
      <c r="D192" s="137"/>
      <c r="E192" s="137"/>
    </row>
    <row r="193" spans="1:5" ht="12.75">
      <c r="A193" s="137"/>
      <c r="B193" s="137"/>
      <c r="C193" s="137"/>
      <c r="D193" s="137"/>
      <c r="E193" s="137"/>
    </row>
    <row r="194" spans="1:5" ht="12.75">
      <c r="A194" s="138"/>
      <c r="B194" s="138"/>
      <c r="C194" s="138"/>
      <c r="D194" s="138"/>
      <c r="E194" s="138"/>
    </row>
    <row r="195" spans="1:5" ht="12.75">
      <c r="A195" s="137"/>
      <c r="B195" s="137"/>
      <c r="C195" s="137"/>
      <c r="D195" s="137"/>
      <c r="E195" s="137"/>
    </row>
    <row r="196" spans="1:5" ht="12.75">
      <c r="A196" s="137"/>
      <c r="B196" s="137"/>
      <c r="C196" s="137"/>
      <c r="D196" s="137"/>
      <c r="E196" s="137"/>
    </row>
    <row r="197" spans="1:5" ht="12.75">
      <c r="A197" s="138"/>
      <c r="B197" s="138"/>
      <c r="C197" s="138"/>
      <c r="D197" s="138"/>
      <c r="E197" s="138"/>
    </row>
    <row r="198" spans="1:5" ht="12.75">
      <c r="A198" s="137"/>
      <c r="B198" s="137"/>
      <c r="C198" s="137"/>
      <c r="D198" s="137"/>
      <c r="E198" s="137"/>
    </row>
    <row r="199" spans="1:5" ht="12.75">
      <c r="A199" s="137"/>
      <c r="B199" s="137"/>
      <c r="C199" s="137"/>
      <c r="D199" s="137"/>
      <c r="E199" s="137"/>
    </row>
    <row r="200" spans="1:5" ht="12.75">
      <c r="A200" s="138"/>
      <c r="B200" s="138"/>
      <c r="C200" s="138"/>
      <c r="D200" s="138"/>
      <c r="E200" s="138"/>
    </row>
    <row r="201" spans="1:5" ht="12.75">
      <c r="A201" s="137"/>
      <c r="B201" s="137"/>
      <c r="C201" s="137"/>
      <c r="D201" s="137"/>
      <c r="E201" s="137"/>
    </row>
    <row r="202" spans="1:5" ht="12.75">
      <c r="A202" s="137"/>
      <c r="B202" s="137"/>
      <c r="C202" s="137"/>
      <c r="D202" s="137"/>
      <c r="E202" s="137"/>
    </row>
    <row r="203" spans="1:5" ht="12.75">
      <c r="A203" s="138"/>
      <c r="B203" s="138"/>
      <c r="C203" s="138"/>
      <c r="D203" s="138"/>
      <c r="E203" s="138"/>
    </row>
    <row r="204" spans="1:5" ht="12.75">
      <c r="A204" s="137"/>
      <c r="B204" s="137"/>
      <c r="C204" s="137"/>
      <c r="D204" s="137"/>
      <c r="E204" s="137"/>
    </row>
    <row r="205" spans="1:5" ht="12.75">
      <c r="A205" s="137"/>
      <c r="B205" s="137"/>
      <c r="C205" s="137"/>
      <c r="D205" s="137"/>
      <c r="E205" s="137"/>
    </row>
    <row r="206" spans="1:5" ht="12.75">
      <c r="A206" s="138"/>
      <c r="B206" s="138"/>
      <c r="C206" s="138"/>
      <c r="D206" s="138"/>
      <c r="E206" s="138"/>
    </row>
    <row r="207" spans="1:5" ht="12.75">
      <c r="A207" s="137"/>
      <c r="B207" s="137"/>
      <c r="C207" s="137"/>
      <c r="D207" s="137"/>
      <c r="E207" s="137"/>
    </row>
    <row r="208" spans="1:5" ht="12.75">
      <c r="A208" s="137"/>
      <c r="B208" s="137"/>
      <c r="C208" s="137"/>
      <c r="D208" s="137"/>
      <c r="E208" s="137"/>
    </row>
    <row r="209" spans="1:5" ht="12.75">
      <c r="A209" s="138"/>
      <c r="B209" s="138"/>
      <c r="C209" s="138"/>
      <c r="D209" s="138"/>
      <c r="E209" s="138"/>
    </row>
    <row r="210" spans="1:5" ht="12.75">
      <c r="A210" s="137"/>
      <c r="B210" s="137"/>
      <c r="C210" s="137"/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>
      <c r="A212" s="138"/>
      <c r="B212" s="138"/>
      <c r="C212" s="138"/>
      <c r="D212" s="138"/>
      <c r="E212" s="138"/>
    </row>
    <row r="213" spans="1:5" ht="12.75">
      <c r="A213" s="137"/>
      <c r="B213" s="137"/>
      <c r="C213" s="137"/>
      <c r="D213" s="137"/>
      <c r="E213" s="137"/>
    </row>
    <row r="214" spans="1:5" ht="12.75">
      <c r="A214" s="137"/>
      <c r="B214" s="137"/>
      <c r="C214" s="137"/>
      <c r="D214" s="137"/>
      <c r="E214" s="137"/>
    </row>
    <row r="215" spans="1:5" ht="12.75">
      <c r="A215" s="138"/>
      <c r="B215" s="138"/>
      <c r="C215" s="138"/>
      <c r="D215" s="138"/>
      <c r="E215" s="138"/>
    </row>
    <row r="216" spans="1:5" ht="12.75">
      <c r="A216" s="137"/>
      <c r="B216" s="137"/>
      <c r="C216" s="137"/>
      <c r="D216" s="137"/>
      <c r="E216" s="137"/>
    </row>
    <row r="217" spans="1:5" ht="12.75">
      <c r="A217" s="137"/>
      <c r="B217" s="137"/>
      <c r="C217" s="137"/>
      <c r="D217" s="137"/>
      <c r="E217" s="137"/>
    </row>
    <row r="218" spans="1:5" ht="12.75">
      <c r="A218" s="138"/>
      <c r="B218" s="138"/>
      <c r="C218" s="138"/>
      <c r="D218" s="138"/>
      <c r="E218" s="138"/>
    </row>
    <row r="219" spans="1:5" ht="12.75">
      <c r="A219" s="137"/>
      <c r="B219" s="137"/>
      <c r="C219" s="137"/>
      <c r="D219" s="137"/>
      <c r="E219" s="137"/>
    </row>
    <row r="220" spans="1:5" ht="12.75">
      <c r="A220" s="137"/>
      <c r="B220" s="137"/>
      <c r="C220" s="137"/>
      <c r="D220" s="137"/>
      <c r="E220" s="137"/>
    </row>
    <row r="221" spans="1:5" ht="12.75">
      <c r="A221" s="138"/>
      <c r="B221" s="138"/>
      <c r="C221" s="138"/>
      <c r="D221" s="138"/>
      <c r="E221" s="138"/>
    </row>
    <row r="222" spans="1:5" ht="12.75">
      <c r="A222" s="137"/>
      <c r="B222" s="137"/>
      <c r="C222" s="137"/>
      <c r="D222" s="137"/>
      <c r="E222" s="137"/>
    </row>
    <row r="223" spans="1:5" ht="12.75">
      <c r="A223" s="137"/>
      <c r="B223" s="137"/>
      <c r="C223" s="137"/>
      <c r="D223" s="137"/>
      <c r="E223" s="137"/>
    </row>
    <row r="224" spans="1:5" ht="12.75">
      <c r="A224" s="138"/>
      <c r="B224" s="138"/>
      <c r="C224" s="138"/>
      <c r="D224" s="138"/>
      <c r="E224" s="138"/>
    </row>
    <row r="225" spans="1:5" ht="12.75">
      <c r="A225" s="137"/>
      <c r="B225" s="137"/>
      <c r="C225" s="137"/>
      <c r="D225" s="137"/>
      <c r="E225" s="137"/>
    </row>
    <row r="226" spans="1:5" ht="12.75">
      <c r="A226" s="137"/>
      <c r="B226" s="137"/>
      <c r="C226" s="137"/>
      <c r="D226" s="137"/>
      <c r="E226" s="137"/>
    </row>
    <row r="227" spans="1:5" ht="12.75">
      <c r="A227" s="138"/>
      <c r="B227" s="138"/>
      <c r="C227" s="138"/>
      <c r="D227" s="138"/>
      <c r="E227" s="138"/>
    </row>
    <row r="228" spans="1:5" ht="12.75">
      <c r="A228" s="137"/>
      <c r="B228" s="137"/>
      <c r="C228" s="137"/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>
      <c r="A230" s="138"/>
      <c r="B230" s="138"/>
      <c r="C230" s="138"/>
      <c r="D230" s="138"/>
      <c r="E230" s="138"/>
    </row>
    <row r="231" spans="1:5" ht="12.75">
      <c r="A231" s="137"/>
      <c r="B231" s="137"/>
      <c r="C231" s="137"/>
      <c r="D231" s="137"/>
      <c r="E231" s="137"/>
    </row>
    <row r="232" spans="1:5" ht="12.75">
      <c r="A232" s="137"/>
      <c r="B232" s="137"/>
      <c r="C232" s="137"/>
      <c r="D232" s="137"/>
      <c r="E232" s="137"/>
    </row>
    <row r="233" spans="1:5" ht="12.75">
      <c r="A233" s="138"/>
      <c r="B233" s="138"/>
      <c r="C233" s="138"/>
      <c r="D233" s="138"/>
      <c r="E233" s="138"/>
    </row>
    <row r="234" spans="1:5" ht="12.75">
      <c r="A234" s="137"/>
      <c r="B234" s="137"/>
      <c r="C234" s="137"/>
      <c r="D234" s="137"/>
      <c r="E234" s="137"/>
    </row>
    <row r="235" spans="1:5" ht="12.75">
      <c r="A235" s="137"/>
      <c r="B235" s="137"/>
      <c r="C235" s="137"/>
      <c r="D235" s="137"/>
      <c r="E235" s="137"/>
    </row>
    <row r="236" spans="1:5" ht="12.75">
      <c r="A236" s="138"/>
      <c r="B236" s="138"/>
      <c r="C236" s="138"/>
      <c r="D236" s="138"/>
      <c r="E236" s="138"/>
    </row>
    <row r="237" spans="1:5" ht="12.75">
      <c r="A237" s="137"/>
      <c r="B237" s="137"/>
      <c r="C237" s="137"/>
      <c r="D237" s="137"/>
      <c r="E237" s="137"/>
    </row>
    <row r="238" spans="1:5" ht="12.75">
      <c r="A238" s="137"/>
      <c r="B238" s="137"/>
      <c r="C238" s="137"/>
      <c r="D238" s="137"/>
      <c r="E238" s="137"/>
    </row>
    <row r="239" spans="1:5" ht="12.75">
      <c r="A239" s="138"/>
      <c r="B239" s="138"/>
      <c r="C239" s="138"/>
      <c r="D239" s="138"/>
      <c r="E239" s="138"/>
    </row>
    <row r="240" spans="1:5" ht="12.75">
      <c r="A240" s="137"/>
      <c r="B240" s="137"/>
      <c r="C240" s="137"/>
      <c r="D240" s="137"/>
      <c r="E240" s="137"/>
    </row>
    <row r="241" spans="1:5" ht="12.75">
      <c r="A241" s="137"/>
      <c r="B241" s="137"/>
      <c r="C241" s="137"/>
      <c r="D241" s="137"/>
      <c r="E241" s="137"/>
    </row>
    <row r="242" spans="1:5" ht="12.75">
      <c r="A242" s="138"/>
      <c r="B242" s="138"/>
      <c r="C242" s="138"/>
      <c r="D242" s="138"/>
      <c r="E242" s="138"/>
    </row>
    <row r="243" spans="1:5" ht="12.75">
      <c r="A243" s="137"/>
      <c r="B243" s="137"/>
      <c r="C243" s="137"/>
      <c r="D243" s="137"/>
      <c r="E243" s="137"/>
    </row>
    <row r="244" spans="1:5" ht="12.75">
      <c r="A244" s="137"/>
      <c r="B244" s="137"/>
      <c r="C244" s="137"/>
      <c r="D244" s="137"/>
      <c r="E244" s="137"/>
    </row>
    <row r="245" spans="1:5" ht="12.75">
      <c r="A245" s="138"/>
      <c r="B245" s="138"/>
      <c r="C245" s="138"/>
      <c r="D245" s="138"/>
      <c r="E245" s="138"/>
    </row>
    <row r="246" spans="1:5" ht="12.75">
      <c r="A246" s="137"/>
      <c r="B246" s="137"/>
      <c r="C246" s="137"/>
      <c r="D246" s="137"/>
      <c r="E246" s="137"/>
    </row>
    <row r="247" spans="1:5" ht="12.75">
      <c r="A247" s="137"/>
      <c r="B247" s="137"/>
      <c r="C247" s="137"/>
      <c r="D247" s="137"/>
      <c r="E247" s="137"/>
    </row>
    <row r="248" spans="1:5" ht="12.75">
      <c r="A248" s="138"/>
      <c r="B248" s="138"/>
      <c r="C248" s="138"/>
      <c r="D248" s="138"/>
      <c r="E248" s="138"/>
    </row>
    <row r="249" spans="1:5" ht="12.75">
      <c r="A249" s="137"/>
      <c r="B249" s="137"/>
      <c r="C249" s="137"/>
      <c r="D249" s="137"/>
      <c r="E249" s="137"/>
    </row>
    <row r="250" spans="1:5" ht="12.75">
      <c r="A250" s="137"/>
      <c r="B250" s="137"/>
      <c r="C250" s="137"/>
      <c r="D250" s="137"/>
      <c r="E250" s="137"/>
    </row>
    <row r="251" spans="1:5" ht="12.75">
      <c r="A251" s="138"/>
      <c r="B251" s="138"/>
      <c r="C251" s="138"/>
      <c r="D251" s="138"/>
      <c r="E251" s="138"/>
    </row>
    <row r="252" spans="1:5" ht="12.75">
      <c r="A252" s="137"/>
      <c r="B252" s="137"/>
      <c r="C252" s="137"/>
      <c r="D252" s="137"/>
      <c r="E252" s="137"/>
    </row>
    <row r="253" spans="1:5" ht="12.75">
      <c r="A253" s="137"/>
      <c r="B253" s="137"/>
      <c r="C253" s="137"/>
      <c r="D253" s="137"/>
      <c r="E253" s="137"/>
    </row>
    <row r="254" spans="1:5" ht="12.75">
      <c r="A254" s="138"/>
      <c r="B254" s="138"/>
      <c r="C254" s="138"/>
      <c r="D254" s="138"/>
      <c r="E254" s="138"/>
    </row>
    <row r="255" spans="1:5" ht="12.75">
      <c r="A255" s="137"/>
      <c r="B255" s="137"/>
      <c r="C255" s="137"/>
      <c r="D255" s="137"/>
      <c r="E255" s="137"/>
    </row>
    <row r="256" spans="1:5" ht="12.75">
      <c r="A256" s="137"/>
      <c r="B256" s="137"/>
      <c r="C256" s="137"/>
      <c r="D256" s="137"/>
      <c r="E256" s="137"/>
    </row>
    <row r="257" spans="1:5" ht="12.75">
      <c r="A257" s="138"/>
      <c r="B257" s="138"/>
      <c r="C257" s="138"/>
      <c r="D257" s="138"/>
      <c r="E257" s="138"/>
    </row>
    <row r="258" spans="1:5" ht="12.75">
      <c r="A258" s="137"/>
      <c r="B258" s="137"/>
      <c r="C258" s="137"/>
      <c r="D258" s="137"/>
      <c r="E258" s="137"/>
    </row>
    <row r="259" spans="1:5" ht="12.75">
      <c r="A259" s="137"/>
      <c r="B259" s="137"/>
      <c r="C259" s="137"/>
      <c r="D259" s="137"/>
      <c r="E259" s="137"/>
    </row>
    <row r="260" spans="1:5" ht="12.75">
      <c r="A260" s="138"/>
      <c r="B260" s="138"/>
      <c r="C260" s="138"/>
      <c r="D260" s="138"/>
      <c r="E260" s="138"/>
    </row>
    <row r="261" spans="1:5" ht="12.75">
      <c r="A261" s="137"/>
      <c r="B261" s="137"/>
      <c r="C261" s="137"/>
      <c r="D261" s="137"/>
      <c r="E261" s="137"/>
    </row>
    <row r="262" spans="1:5" ht="12.75">
      <c r="A262" s="137"/>
      <c r="B262" s="137"/>
      <c r="C262" s="137"/>
      <c r="D262" s="137"/>
      <c r="E262" s="137"/>
    </row>
    <row r="263" spans="1:5" ht="12.75">
      <c r="A263" s="138"/>
      <c r="B263" s="138"/>
      <c r="C263" s="138"/>
      <c r="D263" s="138"/>
      <c r="E263" s="138"/>
    </row>
    <row r="264" spans="1:5" ht="12.75">
      <c r="A264" s="137"/>
      <c r="B264" s="137"/>
      <c r="C264" s="137"/>
      <c r="D264" s="137"/>
      <c r="E264" s="137"/>
    </row>
    <row r="265" spans="1:5" ht="12.75">
      <c r="A265" s="137"/>
      <c r="B265" s="137"/>
      <c r="C265" s="137"/>
      <c r="D265" s="137"/>
      <c r="E265" s="137"/>
    </row>
    <row r="266" spans="1:5" ht="12.75">
      <c r="A266" s="138"/>
      <c r="B266" s="138"/>
      <c r="C266" s="138"/>
      <c r="D266" s="138"/>
      <c r="E266" s="138"/>
    </row>
    <row r="267" spans="1:5" ht="12.75">
      <c r="A267" s="137"/>
      <c r="B267" s="137"/>
      <c r="C267" s="137"/>
      <c r="D267" s="137"/>
      <c r="E267" s="137"/>
    </row>
    <row r="268" spans="1:5" ht="12.75">
      <c r="A268" s="137"/>
      <c r="B268" s="137"/>
      <c r="C268" s="137"/>
      <c r="D268" s="137"/>
      <c r="E268" s="137"/>
    </row>
    <row r="269" spans="1:5" ht="12.75">
      <c r="A269" s="138"/>
      <c r="B269" s="138"/>
      <c r="C269" s="138"/>
      <c r="D269" s="138"/>
      <c r="E269" s="138"/>
    </row>
    <row r="270" spans="1:5" ht="12.75">
      <c r="A270" s="137"/>
      <c r="B270" s="137"/>
      <c r="C270" s="137"/>
      <c r="D270" s="137"/>
      <c r="E270" s="137"/>
    </row>
    <row r="271" spans="1:5" ht="12.75">
      <c r="A271" s="137"/>
      <c r="B271" s="137"/>
      <c r="C271" s="137"/>
      <c r="D271" s="137"/>
      <c r="E271" s="137"/>
    </row>
    <row r="272" spans="1:5" ht="12.75">
      <c r="A272" s="138"/>
      <c r="B272" s="138"/>
      <c r="C272" s="138"/>
      <c r="D272" s="138"/>
      <c r="E272" s="138"/>
    </row>
    <row r="273" spans="1:5" ht="12.75">
      <c r="A273" s="137"/>
      <c r="B273" s="137"/>
      <c r="C273" s="137"/>
      <c r="D273" s="137"/>
      <c r="E273" s="137"/>
    </row>
    <row r="274" spans="1:5" ht="12.75">
      <c r="A274" s="137"/>
      <c r="B274" s="137"/>
      <c r="C274" s="137"/>
      <c r="D274" s="137"/>
      <c r="E274" s="137"/>
    </row>
    <row r="275" spans="1:5" ht="12.75">
      <c r="A275" s="138"/>
      <c r="B275" s="138"/>
      <c r="C275" s="138"/>
      <c r="D275" s="138"/>
      <c r="E275" s="138"/>
    </row>
    <row r="276" spans="1:5" ht="12.75">
      <c r="A276" s="137"/>
      <c r="B276" s="137"/>
      <c r="C276" s="137"/>
      <c r="D276" s="137"/>
      <c r="E276" s="137"/>
    </row>
    <row r="277" spans="1:5" ht="12.75">
      <c r="A277" s="137"/>
      <c r="B277" s="137"/>
      <c r="C277" s="137"/>
      <c r="D277" s="137"/>
      <c r="E277" s="137"/>
    </row>
    <row r="278" spans="1:5" ht="12.75">
      <c r="A278" s="138"/>
      <c r="B278" s="138"/>
      <c r="C278" s="138"/>
      <c r="D278" s="138"/>
      <c r="E278" s="138"/>
    </row>
    <row r="279" spans="1:5" ht="12.75">
      <c r="A279" s="137"/>
      <c r="B279" s="137"/>
      <c r="C279" s="137"/>
      <c r="D279" s="137"/>
      <c r="E279" s="137"/>
    </row>
    <row r="280" spans="1:5" ht="12.75">
      <c r="A280" s="137"/>
      <c r="B280" s="137"/>
      <c r="C280" s="137"/>
      <c r="D280" s="137"/>
      <c r="E280" s="137"/>
    </row>
    <row r="281" spans="1:5" ht="12.75">
      <c r="A281" s="138"/>
      <c r="B281" s="138"/>
      <c r="C281" s="138"/>
      <c r="D281" s="138"/>
      <c r="E281" s="138"/>
    </row>
    <row r="282" spans="1:5" ht="12.75">
      <c r="A282" s="137"/>
      <c r="B282" s="137"/>
      <c r="C282" s="137"/>
      <c r="D282" s="137"/>
      <c r="E282" s="137"/>
    </row>
    <row r="283" spans="1:5" ht="12.75">
      <c r="A283" s="137"/>
      <c r="B283" s="137"/>
      <c r="C283" s="137"/>
      <c r="D283" s="137"/>
      <c r="E283" s="137"/>
    </row>
    <row r="284" spans="1:5" ht="12.75">
      <c r="A284" s="138"/>
      <c r="B284" s="138"/>
      <c r="C284" s="138"/>
      <c r="D284" s="138"/>
      <c r="E284" s="138"/>
    </row>
    <row r="285" spans="1:5" ht="12.75">
      <c r="A285" s="137"/>
      <c r="B285" s="137"/>
      <c r="C285" s="137"/>
      <c r="D285" s="137"/>
      <c r="E285" s="137"/>
    </row>
    <row r="286" spans="1:5" ht="12.75">
      <c r="A286" s="137"/>
      <c r="B286" s="137"/>
      <c r="C286" s="137"/>
      <c r="D286" s="137"/>
      <c r="E286" s="137"/>
    </row>
    <row r="287" spans="1:5" ht="12.75">
      <c r="A287" s="138"/>
      <c r="B287" s="138"/>
      <c r="C287" s="138"/>
      <c r="D287" s="138"/>
      <c r="E287" s="138"/>
    </row>
    <row r="288" spans="1:5" ht="12.75">
      <c r="A288" s="137"/>
      <c r="B288" s="137"/>
      <c r="C288" s="137"/>
      <c r="D288" s="137"/>
      <c r="E288" s="137"/>
    </row>
    <row r="289" spans="1:5" ht="12.75">
      <c r="A289" s="137"/>
      <c r="B289" s="137"/>
      <c r="C289" s="137"/>
      <c r="D289" s="137"/>
      <c r="E289" s="137"/>
    </row>
    <row r="290" spans="1:5" ht="12.75">
      <c r="A290" s="138"/>
      <c r="B290" s="138"/>
      <c r="C290" s="138"/>
      <c r="D290" s="138"/>
      <c r="E290" s="138"/>
    </row>
    <row r="291" spans="1:5" ht="12.75">
      <c r="A291" s="137"/>
      <c r="B291" s="137"/>
      <c r="C291" s="137"/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>
      <c r="A293" s="138"/>
      <c r="B293" s="138"/>
      <c r="C293" s="138"/>
      <c r="D293" s="138"/>
      <c r="E293" s="138"/>
    </row>
    <row r="294" spans="1:5" ht="12.75">
      <c r="A294" s="137"/>
      <c r="B294" s="137"/>
      <c r="C294" s="137"/>
      <c r="D294" s="137"/>
      <c r="E294" s="137"/>
    </row>
    <row r="295" spans="1:5" ht="12.75">
      <c r="A295" s="137"/>
      <c r="B295" s="137"/>
      <c r="C295" s="137"/>
      <c r="D295" s="137"/>
      <c r="E295" s="137"/>
    </row>
    <row r="296" spans="1:5" ht="12.75">
      <c r="A296" s="138"/>
      <c r="B296" s="138"/>
      <c r="C296" s="138"/>
      <c r="D296" s="138"/>
      <c r="E296" s="138"/>
    </row>
    <row r="297" spans="1:5" ht="12.75">
      <c r="A297" s="137"/>
      <c r="B297" s="137"/>
      <c r="C297" s="137"/>
      <c r="D297" s="137"/>
      <c r="E297" s="137"/>
    </row>
    <row r="298" spans="1:5" ht="12.75">
      <c r="A298" s="137"/>
      <c r="B298" s="137"/>
      <c r="C298" s="137"/>
      <c r="D298" s="137"/>
      <c r="E298" s="137"/>
    </row>
    <row r="299" spans="1:5" ht="12.75">
      <c r="A299" s="138"/>
      <c r="B299" s="138"/>
      <c r="C299" s="138"/>
      <c r="D299" s="138"/>
      <c r="E299" s="138"/>
    </row>
    <row r="300" spans="1:5" ht="12.75">
      <c r="A300" s="141"/>
      <c r="B300" s="142"/>
      <c r="C300" s="142"/>
      <c r="D300" s="142"/>
      <c r="E300" s="143"/>
    </row>
    <row r="301" spans="1:5" ht="12.75">
      <c r="A301" s="144"/>
      <c r="B301" s="145"/>
      <c r="C301" s="145"/>
      <c r="D301" s="145"/>
      <c r="E301" s="146"/>
    </row>
    <row r="302" spans="1:5" ht="12.75">
      <c r="A302" s="147"/>
      <c r="B302" s="148"/>
      <c r="C302" s="148"/>
      <c r="D302" s="148"/>
      <c r="E302" s="149"/>
    </row>
    <row r="303" spans="1:5" ht="12.75">
      <c r="A303" s="136"/>
      <c r="B303" s="136"/>
      <c r="C303" s="136"/>
      <c r="D303" s="136"/>
      <c r="E303" s="136"/>
    </row>
    <row r="304" spans="1:5" ht="12.75">
      <c r="A304" s="136"/>
      <c r="B304" s="136"/>
      <c r="C304" s="136"/>
      <c r="D304" s="136"/>
      <c r="E304" s="136"/>
    </row>
    <row r="305" spans="1:5" ht="12.75">
      <c r="A305" s="136"/>
      <c r="B305" s="136"/>
      <c r="C305" s="136"/>
      <c r="D305" s="136"/>
      <c r="E305" s="136"/>
    </row>
    <row r="306" spans="1:5" ht="12.75">
      <c r="A306" s="139"/>
      <c r="B306" s="140"/>
      <c r="C306" s="140"/>
      <c r="D306" s="140"/>
      <c r="E306" s="140"/>
    </row>
    <row r="307" spans="1:5" ht="12.75">
      <c r="A307" s="140"/>
      <c r="B307" s="140"/>
      <c r="C307" s="140"/>
      <c r="D307" s="140"/>
      <c r="E307" s="140"/>
    </row>
    <row r="308" spans="1:5" ht="12.75">
      <c r="A308" s="140"/>
      <c r="B308" s="140"/>
      <c r="C308" s="140"/>
      <c r="D308" s="140"/>
      <c r="E308" s="140"/>
    </row>
    <row r="309" spans="1:5" ht="12.75">
      <c r="A309" s="136"/>
      <c r="B309" s="136"/>
      <c r="C309" s="136"/>
      <c r="D309" s="136"/>
      <c r="E309" s="136"/>
    </row>
    <row r="310" spans="1:5" ht="12.75">
      <c r="A310" s="136"/>
      <c r="B310" s="136"/>
      <c r="C310" s="136"/>
      <c r="D310" s="136"/>
      <c r="E310" s="136"/>
    </row>
    <row r="311" spans="1:5" ht="12.75">
      <c r="A311" s="136"/>
      <c r="B311" s="136"/>
      <c r="C311" s="136"/>
      <c r="D311" s="136"/>
      <c r="E311" s="136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36"/>
      <c r="B315" s="136"/>
      <c r="C315" s="136"/>
      <c r="D315" s="136"/>
      <c r="E315" s="136"/>
    </row>
    <row r="316" spans="1:5" ht="12.75">
      <c r="A316" s="136"/>
      <c r="B316" s="136"/>
      <c r="C316" s="136"/>
      <c r="D316" s="136"/>
      <c r="E316" s="136"/>
    </row>
    <row r="317" spans="1:5" ht="12.75">
      <c r="A317" s="136"/>
      <c r="B317" s="136"/>
      <c r="C317" s="136"/>
      <c r="D317" s="136"/>
      <c r="E317" s="136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36"/>
      <c r="B321" s="136"/>
      <c r="C321" s="136"/>
      <c r="D321" s="136"/>
      <c r="E321" s="136"/>
    </row>
    <row r="322" spans="1:5" ht="12.75">
      <c r="A322" s="136"/>
      <c r="B322" s="136"/>
      <c r="C322" s="136"/>
      <c r="D322" s="136"/>
      <c r="E322" s="136"/>
    </row>
    <row r="323" spans="1:5" ht="12.75">
      <c r="A323" s="136"/>
      <c r="B323" s="136"/>
      <c r="C323" s="136"/>
      <c r="D323" s="136"/>
      <c r="E323" s="136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36"/>
      <c r="B327" s="136"/>
      <c r="C327" s="136"/>
      <c r="D327" s="136"/>
      <c r="E327" s="136"/>
    </row>
    <row r="328" spans="1:5" ht="12.75">
      <c r="A328" s="136"/>
      <c r="B328" s="136"/>
      <c r="C328" s="136"/>
      <c r="D328" s="136"/>
      <c r="E328" s="136"/>
    </row>
    <row r="329" spans="1:5" ht="12.75">
      <c r="A329" s="136"/>
      <c r="B329" s="136"/>
      <c r="C329" s="136"/>
      <c r="D329" s="136"/>
      <c r="E329" s="136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36"/>
      <c r="B333" s="136"/>
      <c r="C333" s="136"/>
      <c r="D333" s="136"/>
      <c r="E333" s="136"/>
    </row>
    <row r="334" spans="1:5" ht="12.75">
      <c r="A334" s="136"/>
      <c r="B334" s="136"/>
      <c r="C334" s="136"/>
      <c r="D334" s="136"/>
      <c r="E334" s="136"/>
    </row>
    <row r="335" spans="1:5" ht="12.75">
      <c r="A335" s="136"/>
      <c r="B335" s="136"/>
      <c r="C335" s="136"/>
      <c r="D335" s="136"/>
      <c r="E335" s="136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36"/>
      <c r="B339" s="136"/>
      <c r="C339" s="136"/>
      <c r="D339" s="136"/>
      <c r="E339" s="136"/>
    </row>
    <row r="340" spans="1:5" ht="12.75">
      <c r="A340" s="136"/>
      <c r="B340" s="136"/>
      <c r="C340" s="136"/>
      <c r="D340" s="136"/>
      <c r="E340" s="136"/>
    </row>
    <row r="341" spans="1:5" ht="12.75">
      <c r="A341" s="136"/>
      <c r="B341" s="136"/>
      <c r="C341" s="136"/>
      <c r="D341" s="136"/>
      <c r="E341" s="136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36"/>
      <c r="B345" s="136"/>
      <c r="C345" s="136"/>
      <c r="D345" s="136"/>
      <c r="E345" s="136"/>
    </row>
    <row r="346" spans="1:5" ht="12.75">
      <c r="A346" s="136"/>
      <c r="B346" s="136"/>
      <c r="C346" s="136"/>
      <c r="D346" s="136"/>
      <c r="E346" s="136"/>
    </row>
    <row r="347" spans="1:5" ht="12.75">
      <c r="A347" s="136"/>
      <c r="B347" s="136"/>
      <c r="C347" s="136"/>
      <c r="D347" s="136"/>
      <c r="E347" s="136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36"/>
      <c r="B351" s="136"/>
      <c r="C351" s="136"/>
      <c r="D351" s="136"/>
      <c r="E351" s="136"/>
    </row>
    <row r="352" spans="1:5" ht="12.75">
      <c r="A352" s="136"/>
      <c r="B352" s="136"/>
      <c r="C352" s="136"/>
      <c r="D352" s="136"/>
      <c r="E352" s="136"/>
    </row>
    <row r="353" spans="1:5" ht="12.75">
      <c r="A353" s="136"/>
      <c r="B353" s="136"/>
      <c r="C353" s="136"/>
      <c r="D353" s="136"/>
      <c r="E353" s="136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36"/>
      <c r="B357" s="136"/>
      <c r="C357" s="136"/>
      <c r="D357" s="136"/>
      <c r="E357" s="136"/>
    </row>
    <row r="358" spans="1:5" ht="12.75">
      <c r="A358" s="136"/>
      <c r="B358" s="136"/>
      <c r="C358" s="136"/>
      <c r="D358" s="136"/>
      <c r="E358" s="136"/>
    </row>
    <row r="359" spans="1:5" ht="12.75">
      <c r="A359" s="136"/>
      <c r="B359" s="136"/>
      <c r="C359" s="136"/>
      <c r="D359" s="136"/>
      <c r="E359" s="136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36"/>
      <c r="B363" s="136"/>
      <c r="C363" s="136"/>
      <c r="D363" s="136"/>
      <c r="E363" s="136"/>
    </row>
    <row r="364" spans="1:5" ht="12.75">
      <c r="A364" s="136"/>
      <c r="B364" s="136"/>
      <c r="C364" s="136"/>
      <c r="D364" s="136"/>
      <c r="E364" s="136"/>
    </row>
    <row r="365" spans="1:5" ht="12.75">
      <c r="A365" s="136"/>
      <c r="B365" s="136"/>
      <c r="C365" s="136"/>
      <c r="D365" s="136"/>
      <c r="E365" s="136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36"/>
      <c r="B369" s="136"/>
      <c r="C369" s="136"/>
      <c r="D369" s="136"/>
      <c r="E369" s="136"/>
    </row>
    <row r="370" spans="1:5" ht="12.75">
      <c r="A370" s="136"/>
      <c r="B370" s="136"/>
      <c r="C370" s="136"/>
      <c r="D370" s="136"/>
      <c r="E370" s="136"/>
    </row>
    <row r="371" spans="1:5" ht="12.75">
      <c r="A371" s="136"/>
      <c r="B371" s="136"/>
      <c r="C371" s="136"/>
      <c r="D371" s="136"/>
      <c r="E371" s="136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36"/>
      <c r="B375" s="136"/>
      <c r="C375" s="136"/>
      <c r="D375" s="136"/>
      <c r="E375" s="136"/>
    </row>
    <row r="376" spans="1:5" ht="12.75">
      <c r="A376" s="136"/>
      <c r="B376" s="136"/>
      <c r="C376" s="136"/>
      <c r="D376" s="136"/>
      <c r="E376" s="136"/>
    </row>
    <row r="377" spans="1:5" ht="12.75">
      <c r="A377" s="136"/>
      <c r="B377" s="136"/>
      <c r="C377" s="136"/>
      <c r="D377" s="136"/>
      <c r="E377" s="136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36"/>
      <c r="B381" s="136"/>
      <c r="C381" s="136"/>
      <c r="D381" s="136"/>
      <c r="E381" s="136"/>
    </row>
    <row r="382" spans="1:5" ht="12.75">
      <c r="A382" s="136"/>
      <c r="B382" s="136"/>
      <c r="C382" s="136"/>
      <c r="D382" s="136"/>
      <c r="E382" s="136"/>
    </row>
    <row r="383" spans="1:5" ht="12.75">
      <c r="A383" s="136"/>
      <c r="B383" s="136"/>
      <c r="C383" s="136"/>
      <c r="D383" s="136"/>
      <c r="E383" s="136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36"/>
      <c r="B387" s="136"/>
      <c r="C387" s="136"/>
      <c r="D387" s="136"/>
      <c r="E387" s="136"/>
    </row>
    <row r="388" spans="1:5" ht="12.75">
      <c r="A388" s="136"/>
      <c r="B388" s="136"/>
      <c r="C388" s="136"/>
      <c r="D388" s="136"/>
      <c r="E388" s="136"/>
    </row>
    <row r="389" spans="1:5" ht="12.75">
      <c r="A389" s="136"/>
      <c r="B389" s="136"/>
      <c r="C389" s="136"/>
      <c r="D389" s="136"/>
      <c r="E389" s="136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J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7" t="s">
        <v>167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9"/>
      <c r="U1" s="217" t="s">
        <v>170</v>
      </c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4"/>
      <c r="AG1" s="42"/>
      <c r="AH1" s="213" t="s">
        <v>181</v>
      </c>
      <c r="AI1" s="213"/>
      <c r="AJ1" s="213"/>
      <c r="AK1" s="213"/>
      <c r="AL1" s="213"/>
      <c r="AM1" s="213"/>
      <c r="AN1" s="21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289" t="s">
        <v>168</v>
      </c>
      <c r="B2" s="290"/>
      <c r="C2" s="219" t="s">
        <v>169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0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6"/>
      <c r="AG2" s="214" t="s">
        <v>182</v>
      </c>
      <c r="AH2" s="215"/>
      <c r="AI2" s="215"/>
      <c r="AJ2" s="215"/>
      <c r="AK2" s="215"/>
      <c r="AL2" s="215"/>
      <c r="AM2" s="215"/>
      <c r="AN2" s="21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1"/>
      <c r="B3" s="292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0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1"/>
      <c r="B4" s="292"/>
      <c r="C4" s="219"/>
      <c r="D4" s="219"/>
      <c r="E4" s="219"/>
      <c r="F4" s="219" t="s">
        <v>192</v>
      </c>
      <c r="G4" s="219"/>
      <c r="H4" s="219" t="s">
        <v>193</v>
      </c>
      <c r="I4" s="219"/>
      <c r="J4" s="219"/>
      <c r="K4" s="219" t="s">
        <v>194</v>
      </c>
      <c r="L4" s="219"/>
      <c r="M4" s="219"/>
      <c r="N4" s="219" t="s">
        <v>195</v>
      </c>
      <c r="O4" s="219"/>
      <c r="P4" s="219"/>
      <c r="Q4" s="219"/>
      <c r="R4" s="219"/>
      <c r="S4" s="219"/>
      <c r="T4" s="6"/>
      <c r="U4" s="216" t="s">
        <v>171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8" t="s">
        <v>313</v>
      </c>
      <c r="AG4" s="218"/>
      <c r="AH4" s="218"/>
      <c r="AI4" s="218"/>
      <c r="AJ4" s="218"/>
      <c r="AK4" s="218"/>
      <c r="AL4" s="218"/>
      <c r="AM4" s="218"/>
      <c r="AN4" s="218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3"/>
      <c r="B5" s="294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8"/>
      <c r="AG5" s="218"/>
      <c r="AH5" s="218"/>
      <c r="AI5" s="218"/>
      <c r="AJ5" s="218"/>
      <c r="AK5" s="218"/>
      <c r="AL5" s="218"/>
      <c r="AM5" s="218"/>
      <c r="AN5" s="218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5"/>
      <c r="B6" s="296"/>
      <c r="C6" s="302" t="s">
        <v>189</v>
      </c>
      <c r="D6" s="302"/>
      <c r="E6" s="302"/>
      <c r="F6" s="241">
        <f>AVERAGE(завтракл,обідл,ужинл)</f>
        <v>14</v>
      </c>
      <c r="G6" s="242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6"/>
      <c r="U6" s="216" t="s">
        <v>359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7"/>
      <c r="B7" s="298"/>
      <c r="C7" s="302"/>
      <c r="D7" s="302"/>
      <c r="E7" s="302"/>
      <c r="F7" s="243"/>
      <c r="G7" s="244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57" t="s">
        <v>357</v>
      </c>
      <c r="AG7" s="257"/>
      <c r="AH7" s="257"/>
      <c r="AI7" s="257"/>
      <c r="AJ7" s="257"/>
      <c r="AK7" s="257"/>
      <c r="AL7" s="257"/>
      <c r="AM7" s="257"/>
      <c r="AN7" s="257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7"/>
      <c r="B8" s="298"/>
      <c r="C8" s="302"/>
      <c r="D8" s="302"/>
      <c r="E8" s="302"/>
      <c r="F8" s="245"/>
      <c r="G8" s="246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7"/>
      <c r="B9" s="298"/>
      <c r="C9" s="220" t="s">
        <v>190</v>
      </c>
      <c r="D9" s="220"/>
      <c r="E9" s="220"/>
      <c r="F9" s="221"/>
      <c r="G9" s="2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4"/>
      <c r="U9" s="14"/>
      <c r="V9" s="14"/>
      <c r="W9" s="14"/>
      <c r="X9" s="304" t="s">
        <v>214</v>
      </c>
      <c r="Y9" s="304"/>
      <c r="Z9" s="304"/>
      <c r="AA9" s="304"/>
      <c r="AB9" s="304"/>
      <c r="AC9" s="304"/>
      <c r="AD9" s="6"/>
      <c r="AE9" s="303" t="s">
        <v>187</v>
      </c>
      <c r="AF9" s="303"/>
      <c r="AG9" s="303" t="s">
        <v>186</v>
      </c>
      <c r="AH9" s="303"/>
      <c r="AI9" s="303" t="s">
        <v>185</v>
      </c>
      <c r="AJ9" s="303"/>
      <c r="AK9" s="303" t="s">
        <v>184</v>
      </c>
      <c r="AL9" s="303"/>
      <c r="AM9" s="303" t="s">
        <v>183</v>
      </c>
      <c r="AN9" s="303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7"/>
      <c r="B10" s="298"/>
      <c r="C10" s="220"/>
      <c r="D10" s="220"/>
      <c r="E10" s="220"/>
      <c r="F10" s="221"/>
      <c r="G10" s="2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4"/>
      <c r="U10" s="14"/>
      <c r="V10" s="14"/>
      <c r="W10" s="14"/>
      <c r="X10" s="304"/>
      <c r="Y10" s="304"/>
      <c r="Z10" s="304"/>
      <c r="AA10" s="304"/>
      <c r="AB10" s="304"/>
      <c r="AC10" s="304"/>
      <c r="AD10" s="10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7"/>
      <c r="B11" s="298"/>
      <c r="C11" s="220"/>
      <c r="D11" s="220"/>
      <c r="E11" s="220"/>
      <c r="F11" s="221"/>
      <c r="G11" s="2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4"/>
      <c r="U11" s="14"/>
      <c r="V11" s="14"/>
      <c r="W11" s="14"/>
      <c r="X11" s="304"/>
      <c r="Y11" s="304"/>
      <c r="Z11" s="304"/>
      <c r="AA11" s="304"/>
      <c r="AB11" s="304"/>
      <c r="AC11" s="304"/>
      <c r="AD11" s="5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7"/>
      <c r="B12" s="298"/>
      <c r="C12" s="220"/>
      <c r="D12" s="220"/>
      <c r="E12" s="220"/>
      <c r="F12" s="221"/>
      <c r="G12" s="2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7"/>
      <c r="B13" s="298"/>
      <c r="C13" s="220" t="s">
        <v>191</v>
      </c>
      <c r="D13" s="220"/>
      <c r="E13" s="220"/>
      <c r="F13" s="249">
        <f>AM181/сред</f>
        <v>66.20876114285713</v>
      </c>
      <c r="G13" s="24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7"/>
      <c r="B14" s="298"/>
      <c r="C14" s="220"/>
      <c r="D14" s="220"/>
      <c r="E14" s="220"/>
      <c r="F14" s="249"/>
      <c r="G14" s="24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7"/>
      <c r="B15" s="298"/>
      <c r="C15" s="220"/>
      <c r="D15" s="220"/>
      <c r="E15" s="2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7"/>
      <c r="B16" s="298"/>
      <c r="C16" s="220"/>
      <c r="D16" s="220"/>
      <c r="E16" s="2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8" t="s">
        <v>177</v>
      </c>
      <c r="B18" s="229"/>
      <c r="C18" s="230"/>
      <c r="D18" s="230"/>
      <c r="E18" s="231"/>
      <c r="F18" s="299" t="s">
        <v>178</v>
      </c>
      <c r="G18" s="232" t="s">
        <v>199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2"/>
      <c r="AH18" s="247" t="s">
        <v>1</v>
      </c>
      <c r="AI18" s="222" t="s">
        <v>284</v>
      </c>
      <c r="AJ18" s="223"/>
      <c r="AK18" s="228" t="s">
        <v>188</v>
      </c>
      <c r="AL18" s="230"/>
      <c r="AM18" s="230"/>
      <c r="AN18" s="231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1" t="s">
        <v>176</v>
      </c>
      <c r="B19" s="236"/>
      <c r="C19" s="236"/>
      <c r="D19" s="236"/>
      <c r="E19" s="201"/>
      <c r="F19" s="300"/>
      <c r="G19" s="253" t="s">
        <v>172</v>
      </c>
      <c r="H19" s="234"/>
      <c r="I19" s="234"/>
      <c r="J19" s="234"/>
      <c r="K19" s="234"/>
      <c r="L19" s="234"/>
      <c r="M19" s="234"/>
      <c r="N19" s="254"/>
      <c r="O19" s="253" t="s">
        <v>173</v>
      </c>
      <c r="P19" s="234"/>
      <c r="Q19" s="234"/>
      <c r="R19" s="234"/>
      <c r="S19" s="234"/>
      <c r="T19" s="234"/>
      <c r="U19" s="234"/>
      <c r="V19" s="254"/>
      <c r="W19" s="288" t="s">
        <v>174</v>
      </c>
      <c r="X19" s="288"/>
      <c r="Y19" s="288"/>
      <c r="Z19" s="234" t="s">
        <v>175</v>
      </c>
      <c r="AA19" s="234"/>
      <c r="AB19" s="234"/>
      <c r="AC19" s="234"/>
      <c r="AD19" s="234"/>
      <c r="AE19" s="234"/>
      <c r="AF19" s="234"/>
      <c r="AG19" s="234"/>
      <c r="AH19" s="248"/>
      <c r="AI19" s="224"/>
      <c r="AJ19" s="225"/>
      <c r="AK19" s="259" t="s">
        <v>5</v>
      </c>
      <c r="AL19" s="260"/>
      <c r="AM19" s="260"/>
      <c r="AN19" s="261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7"/>
      <c r="B20" s="238"/>
      <c r="C20" s="238"/>
      <c r="D20" s="238"/>
      <c r="E20" s="239"/>
      <c r="F20" s="300"/>
      <c r="G20" s="255"/>
      <c r="H20" s="235"/>
      <c r="I20" s="235"/>
      <c r="J20" s="235"/>
      <c r="K20" s="235"/>
      <c r="L20" s="235"/>
      <c r="M20" s="235"/>
      <c r="N20" s="256"/>
      <c r="O20" s="255"/>
      <c r="P20" s="235"/>
      <c r="Q20" s="235"/>
      <c r="R20" s="235"/>
      <c r="S20" s="235"/>
      <c r="T20" s="235"/>
      <c r="U20" s="235"/>
      <c r="V20" s="256"/>
      <c r="W20" s="288"/>
      <c r="X20" s="288"/>
      <c r="Y20" s="288"/>
      <c r="Z20" s="235"/>
      <c r="AA20" s="235"/>
      <c r="AB20" s="235"/>
      <c r="AC20" s="235"/>
      <c r="AD20" s="235"/>
      <c r="AE20" s="235"/>
      <c r="AF20" s="235"/>
      <c r="AG20" s="235"/>
      <c r="AH20" s="248"/>
      <c r="AI20" s="224"/>
      <c r="AJ20" s="225"/>
      <c r="AK20" s="262"/>
      <c r="AL20" s="263"/>
      <c r="AM20" s="263"/>
      <c r="AN20" s="264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2"/>
      <c r="B21" s="240"/>
      <c r="C21" s="240"/>
      <c r="D21" s="240"/>
      <c r="E21" s="202"/>
      <c r="F21" s="301"/>
      <c r="G21" s="75" t="s">
        <v>120</v>
      </c>
      <c r="H21" s="68" t="s">
        <v>97</v>
      </c>
      <c r="I21" s="68" t="s">
        <v>164</v>
      </c>
      <c r="J21" s="69" t="s">
        <v>165</v>
      </c>
      <c r="K21" s="67" t="s">
        <v>10</v>
      </c>
      <c r="L21" s="67" t="s">
        <v>92</v>
      </c>
      <c r="M21" s="67" t="s">
        <v>105</v>
      </c>
      <c r="N21" s="84"/>
      <c r="O21" s="70" t="s">
        <v>65</v>
      </c>
      <c r="P21" s="67" t="s">
        <v>311</v>
      </c>
      <c r="Q21" s="70" t="s">
        <v>273</v>
      </c>
      <c r="R21" s="67" t="s">
        <v>223</v>
      </c>
      <c r="S21" s="67" t="s">
        <v>10</v>
      </c>
      <c r="T21" s="67" t="s">
        <v>107</v>
      </c>
      <c r="U21" s="67"/>
      <c r="V21" s="67"/>
      <c r="W21" s="67" t="s">
        <v>239</v>
      </c>
      <c r="X21" s="67" t="s">
        <v>356</v>
      </c>
      <c r="Y21" s="84"/>
      <c r="Z21" s="70" t="s">
        <v>82</v>
      </c>
      <c r="AA21" s="67" t="s">
        <v>7</v>
      </c>
      <c r="AB21" s="67" t="s">
        <v>86</v>
      </c>
      <c r="AC21" s="67" t="s">
        <v>9</v>
      </c>
      <c r="AD21" s="67" t="s">
        <v>10</v>
      </c>
      <c r="AE21" s="67" t="s">
        <v>108</v>
      </c>
      <c r="AF21" s="67"/>
      <c r="AG21" s="84"/>
      <c r="AH21" s="127"/>
      <c r="AI21" s="226"/>
      <c r="AJ21" s="227"/>
      <c r="AK21" s="226" t="s">
        <v>285</v>
      </c>
      <c r="AL21" s="305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3">
        <v>1</v>
      </c>
      <c r="B22" s="283"/>
      <c r="C22" s="283"/>
      <c r="D22" s="283"/>
      <c r="E22" s="283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51">
        <v>31</v>
      </c>
      <c r="AJ22" s="252"/>
      <c r="AK22" s="283">
        <v>32</v>
      </c>
      <c r="AL22" s="283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4" t="s">
        <v>179</v>
      </c>
      <c r="B23" s="284"/>
      <c r="C23" s="284"/>
      <c r="D23" s="284"/>
      <c r="E23" s="284"/>
      <c r="F23" s="63" t="s">
        <v>1</v>
      </c>
      <c r="G23" s="77">
        <v>14</v>
      </c>
      <c r="H23" s="20">
        <f>G23</f>
        <v>14</v>
      </c>
      <c r="I23" s="20">
        <f>G23</f>
        <v>14</v>
      </c>
      <c r="J23" s="20">
        <f>G23</f>
        <v>14</v>
      </c>
      <c r="K23" s="20">
        <f>G23</f>
        <v>14</v>
      </c>
      <c r="L23" s="20">
        <f>G23</f>
        <v>14</v>
      </c>
      <c r="M23" s="20">
        <f>G23</f>
        <v>14</v>
      </c>
      <c r="N23" s="86">
        <f>G23</f>
        <v>14</v>
      </c>
      <c r="O23" s="21">
        <v>14</v>
      </c>
      <c r="P23" s="20">
        <f aca="true" t="shared" si="0" ref="P23:V23">O23</f>
        <v>14</v>
      </c>
      <c r="Q23" s="21">
        <f t="shared" si="0"/>
        <v>14</v>
      </c>
      <c r="R23" s="20">
        <f t="shared" si="0"/>
        <v>14</v>
      </c>
      <c r="S23" s="20">
        <f t="shared" si="0"/>
        <v>14</v>
      </c>
      <c r="T23" s="20">
        <f t="shared" si="0"/>
        <v>14</v>
      </c>
      <c r="U23" s="20">
        <f t="shared" si="0"/>
        <v>14</v>
      </c>
      <c r="V23" s="20">
        <f t="shared" si="0"/>
        <v>14</v>
      </c>
      <c r="W23" s="20">
        <f>G23</f>
        <v>14</v>
      </c>
      <c r="X23" s="20">
        <f>W23</f>
        <v>14</v>
      </c>
      <c r="Y23" s="86">
        <f>X23</f>
        <v>14</v>
      </c>
      <c r="Z23" s="21">
        <v>14</v>
      </c>
      <c r="AA23" s="20">
        <f>Z23</f>
        <v>14</v>
      </c>
      <c r="AB23" s="20">
        <f aca="true" t="shared" si="1" ref="AB23:AG23">AA23</f>
        <v>14</v>
      </c>
      <c r="AC23" s="20">
        <f t="shared" si="1"/>
        <v>14</v>
      </c>
      <c r="AD23" s="20">
        <f t="shared" si="1"/>
        <v>14</v>
      </c>
      <c r="AE23" s="20">
        <f t="shared" si="1"/>
        <v>14</v>
      </c>
      <c r="AF23" s="20">
        <f t="shared" si="1"/>
        <v>14</v>
      </c>
      <c r="AG23" s="86">
        <f t="shared" si="1"/>
        <v>14</v>
      </c>
      <c r="AH23" s="3"/>
      <c r="AI23" s="128"/>
      <c r="AJ23" s="128"/>
      <c r="AK23" s="121"/>
      <c r="AL23" s="121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5" t="s">
        <v>180</v>
      </c>
      <c r="B24" s="285"/>
      <c r="C24" s="285"/>
      <c r="D24" s="285"/>
      <c r="E24" s="286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 t="str">
        <f>IF(обед2="хліб житній",DU2,(IF(обед2="хліб пшеничний",DT2,(VLOOKUP(обед2,таб,67,FALSE)))))</f>
        <v>150/5</v>
      </c>
      <c r="Q24" s="41" t="s">
        <v>358</v>
      </c>
      <c r="R24" s="41">
        <f>IF(обед4="хліб житній",DU2,(IF(обед4="хліб пшеничний",DT2,(VLOOKUP(обед4,таб,67,FALSE)))))</f>
        <v>100</v>
      </c>
      <c r="S24" s="41">
        <v>150</v>
      </c>
      <c r="T24" s="41">
        <f>IF(обед6="хліб житній",DU2,(IF(обед6="хліб пшеничний",DT2,(VLOOKUP(обед6,таб,67,FALSE)))))</f>
        <v>180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>
        <f>IF(ужин2="хліб житній",DW2,(IF(ужин2="хліб пшеничний",DV2,(VLOOKUP(ужин2,таб,67,FALSE)))))</f>
        <v>40</v>
      </c>
      <c r="AB24" s="40">
        <f>IF(ужин3="хліб житній",DW2,(IF(ужин3="хліб пшеничний",DV2,(VLOOKUP(ужин3,таб,67,FALSE)))))</f>
        <v>155</v>
      </c>
      <c r="AC24" s="40">
        <f>IF(ужин4="хліб житній",DW2,(IF(ужин4="хліб пшеничний",DV2,(VLOOKUP(ужин4,таб,67,FALSE)))))</f>
        <v>30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58"/>
      <c r="AJ24" s="258"/>
      <c r="AK24" s="121"/>
      <c r="AL24" s="121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11" t="s">
        <v>12</v>
      </c>
      <c r="B25" s="211"/>
      <c r="C25" s="211"/>
      <c r="D25" s="211"/>
      <c r="E25" s="212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67">
        <v>610001</v>
      </c>
      <c r="AI25" s="165">
        <f>AK25/сред</f>
        <v>0</v>
      </c>
      <c r="AJ25" s="166"/>
      <c r="AK25" s="170">
        <f>SUM(G26:AG26)</f>
        <v>0</v>
      </c>
      <c r="AL25" s="170"/>
      <c r="AM25" s="15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11"/>
      <c r="B26" s="211"/>
      <c r="C26" s="211"/>
      <c r="D26" s="211"/>
      <c r="E26" s="212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68"/>
      <c r="AI26" s="165"/>
      <c r="AJ26" s="166"/>
      <c r="AK26" s="170"/>
      <c r="AL26" s="170"/>
      <c r="AM26" s="15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11" t="s">
        <v>3</v>
      </c>
      <c r="B27" s="211"/>
      <c r="C27" s="211"/>
      <c r="D27" s="211"/>
      <c r="E27" s="212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67">
        <v>610002</v>
      </c>
      <c r="AI27" s="165">
        <f>AK27/сред</f>
        <v>0</v>
      </c>
      <c r="AJ27" s="166"/>
      <c r="AK27" s="170">
        <f>SUM(G28:AG28)</f>
        <v>0</v>
      </c>
      <c r="AL27" s="170"/>
      <c r="AM27" s="153">
        <f>IF(AK27=0,0,AS117)</f>
        <v>0</v>
      </c>
      <c r="AN27" s="155">
        <f>AK27*AM27</f>
        <v>0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11"/>
      <c r="B28" s="211"/>
      <c r="C28" s="211"/>
      <c r="D28" s="211"/>
      <c r="E28" s="212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68"/>
      <c r="AI28" s="165"/>
      <c r="AJ28" s="166"/>
      <c r="AK28" s="170"/>
      <c r="AL28" s="170"/>
      <c r="AM28" s="15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3" t="s">
        <v>13</v>
      </c>
      <c r="B29" s="203"/>
      <c r="C29" s="203"/>
      <c r="D29" s="203"/>
      <c r="E29" s="204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v>50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67">
        <v>610009</v>
      </c>
      <c r="AI29" s="165">
        <f>AK29/сред</f>
        <v>0.049999999999999996</v>
      </c>
      <c r="AJ29" s="166"/>
      <c r="AK29" s="170">
        <f>SUM(G30:AG30)</f>
        <v>0.7</v>
      </c>
      <c r="AL29" s="170"/>
      <c r="AM29" s="153">
        <f>IF(AK29=0,0,AT117)</f>
        <v>63.9</v>
      </c>
      <c r="AN29" s="155">
        <f>AK29*AM29</f>
        <v>44.73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11"/>
      <c r="B30" s="211"/>
      <c r="C30" s="211"/>
      <c r="D30" s="211"/>
      <c r="E30" s="212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0.7</v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68"/>
      <c r="AI30" s="165"/>
      <c r="AJ30" s="166"/>
      <c r="AK30" s="170"/>
      <c r="AL30" s="170"/>
      <c r="AM30" s="15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11" t="s">
        <v>252</v>
      </c>
      <c r="B31" s="211"/>
      <c r="C31" s="211"/>
      <c r="D31" s="211"/>
      <c r="E31" s="212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67">
        <v>610024</v>
      </c>
      <c r="AI31" s="165">
        <f>AK31/сред</f>
        <v>0</v>
      </c>
      <c r="AJ31" s="166"/>
      <c r="AK31" s="170">
        <f>SUM(G32:AG32)</f>
        <v>0</v>
      </c>
      <c r="AL31" s="170"/>
      <c r="AM31" s="15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11"/>
      <c r="B32" s="211"/>
      <c r="C32" s="211"/>
      <c r="D32" s="211"/>
      <c r="E32" s="212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68"/>
      <c r="AI32" s="165"/>
      <c r="AJ32" s="166"/>
      <c r="AK32" s="170"/>
      <c r="AL32" s="170"/>
      <c r="AM32" s="15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11" t="s">
        <v>14</v>
      </c>
      <c r="B33" s="211"/>
      <c r="C33" s="211"/>
      <c r="D33" s="211"/>
      <c r="E33" s="212"/>
      <c r="F33" s="71" t="s">
        <v>196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40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67">
        <v>610036</v>
      </c>
      <c r="AI33" s="165">
        <f>AK33/сред</f>
        <v>0.04</v>
      </c>
      <c r="AJ33" s="166"/>
      <c r="AK33" s="170">
        <f>SUM(G34:AG34)</f>
        <v>0.56</v>
      </c>
      <c r="AL33" s="170"/>
      <c r="AM33" s="153">
        <f>IF(AK33=0,0,AV117)</f>
        <v>98.2</v>
      </c>
      <c r="AN33" s="155">
        <f>AK33*AM33</f>
        <v>54.992000000000004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11"/>
      <c r="B34" s="211"/>
      <c r="C34" s="211"/>
      <c r="D34" s="211"/>
      <c r="E34" s="212"/>
      <c r="F34" s="66" t="s">
        <v>197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  <v>0.56</v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68"/>
      <c r="AI34" s="165"/>
      <c r="AJ34" s="166"/>
      <c r="AK34" s="170"/>
      <c r="AL34" s="170"/>
      <c r="AM34" s="15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11" t="s">
        <v>337</v>
      </c>
      <c r="B35" s="211"/>
      <c r="C35" s="211"/>
      <c r="D35" s="211"/>
      <c r="E35" s="212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67">
        <v>610052</v>
      </c>
      <c r="AI35" s="165">
        <f>AK35/сред</f>
        <v>0</v>
      </c>
      <c r="AJ35" s="166"/>
      <c r="AK35" s="170">
        <f>SUM(G36:AG36)</f>
        <v>0</v>
      </c>
      <c r="AL35" s="170"/>
      <c r="AM35" s="15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11"/>
      <c r="B36" s="211"/>
      <c r="C36" s="211"/>
      <c r="D36" s="211"/>
      <c r="E36" s="212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68"/>
      <c r="AI36" s="165"/>
      <c r="AJ36" s="166"/>
      <c r="AK36" s="170"/>
      <c r="AL36" s="170"/>
      <c r="AM36" s="15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11" t="s">
        <v>16</v>
      </c>
      <c r="B37" s="211"/>
      <c r="C37" s="211"/>
      <c r="D37" s="211"/>
      <c r="E37" s="212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67">
        <v>611008</v>
      </c>
      <c r="AI37" s="165">
        <f>AK37/сред</f>
        <v>0</v>
      </c>
      <c r="AJ37" s="166"/>
      <c r="AK37" s="170">
        <f>SUM(G38:AG38)</f>
        <v>0</v>
      </c>
      <c r="AL37" s="170"/>
      <c r="AM37" s="153">
        <f>IF(AK37=0,0,AX117)</f>
        <v>0</v>
      </c>
      <c r="AN37" s="155">
        <f>AK37*AM37</f>
        <v>0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11"/>
      <c r="B38" s="211"/>
      <c r="C38" s="211"/>
      <c r="D38" s="211"/>
      <c r="E38" s="212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68"/>
      <c r="AI38" s="165"/>
      <c r="AJ38" s="166"/>
      <c r="AK38" s="170"/>
      <c r="AL38" s="170"/>
      <c r="AM38" s="15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11" t="s">
        <v>253</v>
      </c>
      <c r="B39" s="211"/>
      <c r="C39" s="211"/>
      <c r="D39" s="211"/>
      <c r="E39" s="212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67">
        <v>611017</v>
      </c>
      <c r="AI39" s="165">
        <f>AK39/сред</f>
        <v>0</v>
      </c>
      <c r="AJ39" s="166"/>
      <c r="AK39" s="170">
        <f>SUM(G40:AG40)</f>
        <v>0</v>
      </c>
      <c r="AL39" s="170"/>
      <c r="AM39" s="15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11"/>
      <c r="B40" s="211"/>
      <c r="C40" s="211"/>
      <c r="D40" s="211"/>
      <c r="E40" s="212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68"/>
      <c r="AI40" s="165"/>
      <c r="AJ40" s="166"/>
      <c r="AK40" s="170"/>
      <c r="AL40" s="170"/>
      <c r="AM40" s="15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11" t="s">
        <v>17</v>
      </c>
      <c r="B41" s="211"/>
      <c r="C41" s="211"/>
      <c r="D41" s="211"/>
      <c r="E41" s="212"/>
      <c r="F41" s="71" t="s">
        <v>196</v>
      </c>
      <c r="G41" s="78">
        <f>VLOOKUP(завтрак1,таб,10,FALSE)</f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10</v>
      </c>
      <c r="P41" s="28">
        <v>6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v>4</v>
      </c>
      <c r="AA41" s="29">
        <f>VLOOKUP(ужин2,таб,10,FALSE)</f>
        <v>0</v>
      </c>
      <c r="AB41" s="28">
        <f>VLOOKUP(ужин3,таб,10,FALSE)</f>
        <v>4.5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67">
        <v>612001</v>
      </c>
      <c r="AI41" s="165">
        <f>AK41/сред</f>
        <v>0.0445</v>
      </c>
      <c r="AJ41" s="166"/>
      <c r="AK41" s="170">
        <f>SUM(G42:AG42)</f>
        <v>0.623</v>
      </c>
      <c r="AL41" s="170"/>
      <c r="AM41" s="153">
        <f>IF(AK41=0,0,AZ117)</f>
        <v>165.332</v>
      </c>
      <c r="AN41" s="155">
        <f>AK41*AM41</f>
        <v>103.001836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11"/>
      <c r="B42" s="211"/>
      <c r="C42" s="211"/>
      <c r="D42" s="211"/>
      <c r="E42" s="212"/>
      <c r="F42" s="66" t="s">
        <v>197</v>
      </c>
      <c r="G42" s="79">
        <f aca="true" t="shared" si="26" ref="G42:N42">IF(G41=0,"",завтракл*G41/1000)</f>
        <v>0.07</v>
      </c>
      <c r="H42" s="47">
        <f t="shared" si="26"/>
      </c>
      <c r="I42" s="46">
        <f t="shared" si="26"/>
        <v>0.21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0.14</v>
      </c>
      <c r="P42" s="46">
        <f t="shared" si="27"/>
        <v>0.084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0.056</v>
      </c>
      <c r="AA42" s="47">
        <f t="shared" si="28"/>
      </c>
      <c r="AB42" s="46">
        <f t="shared" si="28"/>
        <v>0.063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68"/>
      <c r="AI42" s="165"/>
      <c r="AJ42" s="166"/>
      <c r="AK42" s="170"/>
      <c r="AL42" s="170"/>
      <c r="AM42" s="15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11" t="s">
        <v>18</v>
      </c>
      <c r="B43" s="211"/>
      <c r="C43" s="211"/>
      <c r="D43" s="211"/>
      <c r="E43" s="212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67">
        <v>612002</v>
      </c>
      <c r="AI43" s="165">
        <f>AK43/сред</f>
        <v>0</v>
      </c>
      <c r="AJ43" s="166"/>
      <c r="AK43" s="170">
        <f>SUM(G44:AG44)</f>
        <v>0</v>
      </c>
      <c r="AL43" s="170"/>
      <c r="AM43" s="15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11"/>
      <c r="B44" s="211"/>
      <c r="C44" s="211"/>
      <c r="D44" s="211"/>
      <c r="E44" s="212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68"/>
      <c r="AI44" s="165"/>
      <c r="AJ44" s="166"/>
      <c r="AK44" s="170"/>
      <c r="AL44" s="170"/>
      <c r="AM44" s="15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11" t="s">
        <v>4</v>
      </c>
      <c r="B45" s="211"/>
      <c r="C45" s="211"/>
      <c r="D45" s="211"/>
      <c r="E45" s="212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67">
        <v>612024</v>
      </c>
      <c r="AI45" s="165">
        <f>AK45/сред</f>
        <v>0</v>
      </c>
      <c r="AJ45" s="166"/>
      <c r="AK45" s="170">
        <f>SUM(G46:AG46)</f>
        <v>0</v>
      </c>
      <c r="AL45" s="170"/>
      <c r="AM45" s="15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11"/>
      <c r="B46" s="211"/>
      <c r="C46" s="211"/>
      <c r="D46" s="211"/>
      <c r="E46" s="212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68"/>
      <c r="AI46" s="165"/>
      <c r="AJ46" s="166"/>
      <c r="AK46" s="170"/>
      <c r="AL46" s="170"/>
      <c r="AM46" s="15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11" t="s">
        <v>19</v>
      </c>
      <c r="B47" s="211"/>
      <c r="C47" s="211"/>
      <c r="D47" s="211"/>
      <c r="E47" s="212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f>VLOOKUP(обед1,таб,13,FALSE)</f>
        <v>7.5</v>
      </c>
      <c r="P47" s="28">
        <f>VLOOKUP(обед2,таб,13,FALSE)</f>
        <v>0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3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v>4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67">
        <v>612025</v>
      </c>
      <c r="AI47" s="165">
        <f>AK47/сред</f>
        <v>0.014499999999999999</v>
      </c>
      <c r="AJ47" s="166"/>
      <c r="AK47" s="170">
        <f>SUM(G48:AG48)</f>
        <v>0.20299999999999999</v>
      </c>
      <c r="AL47" s="170"/>
      <c r="AM47" s="153">
        <f>IF(AK47=0,0,BC117)</f>
        <v>44</v>
      </c>
      <c r="AN47" s="155">
        <f>AK47*AM47</f>
        <v>8.931999999999999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11"/>
      <c r="B48" s="211"/>
      <c r="C48" s="211"/>
      <c r="D48" s="211"/>
      <c r="E48" s="212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0.105</v>
      </c>
      <c r="P48" s="46">
        <f t="shared" si="36"/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0.042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  <v>0.056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68"/>
      <c r="AI48" s="165"/>
      <c r="AJ48" s="166"/>
      <c r="AK48" s="170"/>
      <c r="AL48" s="170"/>
      <c r="AM48" s="15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11" t="s">
        <v>20</v>
      </c>
      <c r="B49" s="211"/>
      <c r="C49" s="211"/>
      <c r="D49" s="211"/>
      <c r="E49" s="212"/>
      <c r="F49" s="71" t="s">
        <v>196</v>
      </c>
      <c r="G49" s="80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24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57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67">
        <v>612036</v>
      </c>
      <c r="AI49" s="165">
        <f>AK49/сред</f>
        <v>0.326</v>
      </c>
      <c r="AJ49" s="166"/>
      <c r="AK49" s="170">
        <f>SUM(G50:AG50)</f>
        <v>4.564</v>
      </c>
      <c r="AL49" s="170"/>
      <c r="AM49" s="153">
        <f>IF(AK49=0,0,BD117)</f>
        <v>18.8</v>
      </c>
      <c r="AN49" s="155">
        <f>AK49*AM49</f>
        <v>85.8032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5"/>
      <c r="B50" s="205"/>
      <c r="C50" s="205"/>
      <c r="D50" s="205"/>
      <c r="E50" s="206"/>
      <c r="F50" s="66" t="s">
        <v>197</v>
      </c>
      <c r="G50" s="81">
        <f aca="true" t="shared" si="38" ref="G50:N50">IF(G49=0,"",завтракл*G49/1000)</f>
        <v>2.03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1.4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  <v>0.336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0.798</v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68"/>
      <c r="AI50" s="165"/>
      <c r="AJ50" s="166"/>
      <c r="AK50" s="170"/>
      <c r="AL50" s="170"/>
      <c r="AM50" s="15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11" t="s">
        <v>21</v>
      </c>
      <c r="B51" s="211"/>
      <c r="C51" s="211"/>
      <c r="D51" s="211"/>
      <c r="E51" s="212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67">
        <v>612034</v>
      </c>
      <c r="AI51" s="165">
        <f>AK51/сред</f>
        <v>0</v>
      </c>
      <c r="AJ51" s="166"/>
      <c r="AK51" s="170">
        <f>SUM(G52:AG52)</f>
        <v>0</v>
      </c>
      <c r="AL51" s="170"/>
      <c r="AM51" s="15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11"/>
      <c r="B52" s="211"/>
      <c r="C52" s="211"/>
      <c r="D52" s="211"/>
      <c r="E52" s="212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68"/>
      <c r="AI52" s="165"/>
      <c r="AJ52" s="166"/>
      <c r="AK52" s="170"/>
      <c r="AL52" s="170"/>
      <c r="AM52" s="15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3" t="s">
        <v>22</v>
      </c>
      <c r="B53" s="203"/>
      <c r="C53" s="203"/>
      <c r="D53" s="203"/>
      <c r="E53" s="204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67">
        <v>612053</v>
      </c>
      <c r="AI53" s="165">
        <f>AK53/сред</f>
        <v>0</v>
      </c>
      <c r="AJ53" s="166"/>
      <c r="AK53" s="170">
        <f>SUM(G54:AG54)</f>
        <v>0</v>
      </c>
      <c r="AL53" s="170"/>
      <c r="AM53" s="153">
        <f>IF(AK53=0,0,BF117)</f>
        <v>0</v>
      </c>
      <c r="AN53" s="15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5"/>
      <c r="B54" s="205"/>
      <c r="C54" s="205"/>
      <c r="D54" s="205"/>
      <c r="E54" s="20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68"/>
      <c r="AI54" s="165"/>
      <c r="AJ54" s="166"/>
      <c r="AK54" s="170"/>
      <c r="AL54" s="170"/>
      <c r="AM54" s="15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11" t="s">
        <v>23</v>
      </c>
      <c r="B55" s="211"/>
      <c r="C55" s="211"/>
      <c r="D55" s="211"/>
      <c r="E55" s="212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67">
        <v>612060</v>
      </c>
      <c r="AI55" s="165">
        <f>AK55/сред</f>
        <v>0.02</v>
      </c>
      <c r="AJ55" s="166"/>
      <c r="AK55" s="170">
        <f>SUM(G56:AG56)</f>
        <v>0.28</v>
      </c>
      <c r="AL55" s="170"/>
      <c r="AM55" s="153">
        <f>IF(AK55=0,0,BG117)</f>
        <v>63.86</v>
      </c>
      <c r="AN55" s="155">
        <f>AK55*AM55</f>
        <v>17.8808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11"/>
      <c r="B56" s="211"/>
      <c r="C56" s="211"/>
      <c r="D56" s="211"/>
      <c r="E56" s="212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0.28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68"/>
      <c r="AI56" s="165"/>
      <c r="AJ56" s="166"/>
      <c r="AK56" s="170"/>
      <c r="AL56" s="170"/>
      <c r="AM56" s="15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3" t="s">
        <v>24</v>
      </c>
      <c r="B57" s="203"/>
      <c r="C57" s="203"/>
      <c r="D57" s="203"/>
      <c r="E57" s="204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67">
        <v>612087</v>
      </c>
      <c r="AI57" s="165">
        <f>AK57/сред</f>
        <v>0</v>
      </c>
      <c r="AJ57" s="166"/>
      <c r="AK57" s="170">
        <f>SUM(G58:AG58)</f>
        <v>0</v>
      </c>
      <c r="AL57" s="170"/>
      <c r="AM57" s="153">
        <f>IF(AK57=0,0,BH117)</f>
        <v>0</v>
      </c>
      <c r="AN57" s="155">
        <f>AK57*AM57</f>
        <v>0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5"/>
      <c r="B58" s="205"/>
      <c r="C58" s="205"/>
      <c r="D58" s="205"/>
      <c r="E58" s="20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68"/>
      <c r="AI58" s="165"/>
      <c r="AJ58" s="166"/>
      <c r="AK58" s="170"/>
      <c r="AL58" s="170"/>
      <c r="AM58" s="15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11" t="s">
        <v>25</v>
      </c>
      <c r="B59" s="211"/>
      <c r="C59" s="211"/>
      <c r="D59" s="211"/>
      <c r="E59" s="212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67">
        <v>612075</v>
      </c>
      <c r="AI59" s="165">
        <f>AK59/сред</f>
        <v>0.015</v>
      </c>
      <c r="AJ59" s="166"/>
      <c r="AK59" s="170">
        <f>SUM(G60:AG60)</f>
        <v>0.21</v>
      </c>
      <c r="AL59" s="170"/>
      <c r="AM59" s="153">
        <f>IF(AK59=0,0,BI117)</f>
        <v>128</v>
      </c>
      <c r="AN59" s="155">
        <f>AK59*AM59</f>
        <v>26.88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11"/>
      <c r="B60" s="211"/>
      <c r="C60" s="211"/>
      <c r="D60" s="211"/>
      <c r="E60" s="212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0.21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68"/>
      <c r="AI60" s="165"/>
      <c r="AJ60" s="166"/>
      <c r="AK60" s="170"/>
      <c r="AL60" s="170"/>
      <c r="AM60" s="15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11" t="s">
        <v>26</v>
      </c>
      <c r="B61" s="211"/>
      <c r="C61" s="211"/>
      <c r="D61" s="211"/>
      <c r="E61" s="212"/>
      <c r="F61" s="71" t="s">
        <v>200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67">
        <v>612064</v>
      </c>
      <c r="AI61" s="165">
        <f>AK61/сред</f>
        <v>1.1</v>
      </c>
      <c r="AJ61" s="166"/>
      <c r="AK61" s="266">
        <f>SUM(G62:AG62)</f>
        <v>15.4</v>
      </c>
      <c r="AL61" s="266"/>
      <c r="AM61" s="153">
        <f>IF(AK61=0,0,BJ117)</f>
        <v>2.7</v>
      </c>
      <c r="AN61" s="155">
        <f>AK61*AM61</f>
        <v>41.580000000000005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11"/>
      <c r="B62" s="211"/>
      <c r="C62" s="211"/>
      <c r="D62" s="211"/>
      <c r="E62" s="212"/>
      <c r="F62" s="66" t="s">
        <v>200</v>
      </c>
      <c r="G62" s="82">
        <f aca="true" t="shared" si="56" ref="G62:L62">IF(G61=0,"",завтракл*G61)</f>
      </c>
      <c r="H62" s="25">
        <f t="shared" si="56"/>
        <v>14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1.4000000000000001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68"/>
      <c r="AI62" s="165"/>
      <c r="AJ62" s="166"/>
      <c r="AK62" s="266"/>
      <c r="AL62" s="266"/>
      <c r="AM62" s="15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3" t="s">
        <v>356</v>
      </c>
      <c r="B63" s="203"/>
      <c r="C63" s="203"/>
      <c r="D63" s="203"/>
      <c r="E63" s="204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67">
        <v>612112</v>
      </c>
      <c r="AI63" s="165">
        <f>AK63/сред</f>
        <v>0.208</v>
      </c>
      <c r="AJ63" s="166"/>
      <c r="AK63" s="170">
        <f>SUM(G64:AG64)</f>
        <v>2.912</v>
      </c>
      <c r="AL63" s="170"/>
      <c r="AM63" s="153">
        <f>IF(AK63=0,0,BK117)</f>
        <v>33.02</v>
      </c>
      <c r="AN63" s="155">
        <f>AK63*AM63</f>
        <v>96.15424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5"/>
      <c r="B64" s="205"/>
      <c r="C64" s="205"/>
      <c r="D64" s="205"/>
      <c r="E64" s="20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2.912</v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68"/>
      <c r="AI64" s="165"/>
      <c r="AJ64" s="166"/>
      <c r="AK64" s="170"/>
      <c r="AL64" s="170"/>
      <c r="AM64" s="15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11" t="s">
        <v>133</v>
      </c>
      <c r="B65" s="211"/>
      <c r="C65" s="211"/>
      <c r="D65" s="211"/>
      <c r="E65" s="212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57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1.5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67">
        <v>613001</v>
      </c>
      <c r="AI65" s="165">
        <f>AK65/сред</f>
        <v>0.059500000000000004</v>
      </c>
      <c r="AJ65" s="166"/>
      <c r="AK65" s="170">
        <f>SUM(G66:AG66)</f>
        <v>0.8330000000000001</v>
      </c>
      <c r="AL65" s="170"/>
      <c r="AM65" s="153">
        <f>IF(AK65=0,0,BL117)</f>
        <v>11.4</v>
      </c>
      <c r="AN65" s="155">
        <f>AK65*AM65</f>
        <v>9.496200000000002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11"/>
      <c r="B66" s="211"/>
      <c r="C66" s="211"/>
      <c r="D66" s="211"/>
      <c r="E66" s="212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0.014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0.798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  <v>0.021</v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68"/>
      <c r="AI66" s="165"/>
      <c r="AJ66" s="166"/>
      <c r="AK66" s="170"/>
      <c r="AL66" s="170"/>
      <c r="AM66" s="15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3" t="s">
        <v>27</v>
      </c>
      <c r="B67" s="203"/>
      <c r="C67" s="203"/>
      <c r="D67" s="203"/>
      <c r="E67" s="204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67">
        <v>613016</v>
      </c>
      <c r="AI67" s="165">
        <f>AK67/сред</f>
        <v>0</v>
      </c>
      <c r="AJ67" s="166"/>
      <c r="AK67" s="170">
        <f>SUM(G68:AG68)</f>
        <v>0</v>
      </c>
      <c r="AL67" s="170"/>
      <c r="AM67" s="153">
        <f>IF(AK67=0,0,BM117)</f>
        <v>0</v>
      </c>
      <c r="AN67" s="155">
        <f>AK67*AM67</f>
        <v>0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5"/>
      <c r="B68" s="205"/>
      <c r="C68" s="205"/>
      <c r="D68" s="205"/>
      <c r="E68" s="20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68"/>
      <c r="AI68" s="165"/>
      <c r="AJ68" s="166"/>
      <c r="AK68" s="170"/>
      <c r="AL68" s="170"/>
      <c r="AM68" s="15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11" t="s">
        <v>28</v>
      </c>
      <c r="B69" s="211"/>
      <c r="C69" s="211"/>
      <c r="D69" s="211"/>
      <c r="E69" s="212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67">
        <v>613029</v>
      </c>
      <c r="AI69" s="165">
        <f>AK69/сред</f>
        <v>0</v>
      </c>
      <c r="AJ69" s="166"/>
      <c r="AK69" s="170">
        <f>SUM(G70:AG70)</f>
        <v>0</v>
      </c>
      <c r="AL69" s="170"/>
      <c r="AM69" s="153">
        <f>IF(AK69=0,0,BN117)</f>
        <v>0</v>
      </c>
      <c r="AN69" s="15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11"/>
      <c r="B70" s="211"/>
      <c r="C70" s="211"/>
      <c r="D70" s="211"/>
      <c r="E70" s="212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68"/>
      <c r="AI70" s="165"/>
      <c r="AJ70" s="166"/>
      <c r="AK70" s="170"/>
      <c r="AL70" s="170"/>
      <c r="AM70" s="15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3" t="s">
        <v>29</v>
      </c>
      <c r="B71" s="203"/>
      <c r="C71" s="203"/>
      <c r="D71" s="203"/>
      <c r="E71" s="204"/>
      <c r="F71" s="71" t="s">
        <v>196</v>
      </c>
      <c r="G71" s="80">
        <f>VLOOKUP(завтрак1,таб,25,FALSE)</f>
        <v>30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67">
        <v>613036</v>
      </c>
      <c r="AI71" s="165">
        <f>AK71/сред</f>
        <v>0.03</v>
      </c>
      <c r="AJ71" s="166"/>
      <c r="AK71" s="170">
        <f>SUM(G72:AG72)</f>
        <v>0.42</v>
      </c>
      <c r="AL71" s="170"/>
      <c r="AM71" s="153">
        <f>IF(AK71=0,0,BO117)</f>
        <v>16.1</v>
      </c>
      <c r="AN71" s="155">
        <f>AK71*AM71</f>
        <v>6.7620000000000005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5"/>
      <c r="B72" s="205"/>
      <c r="C72" s="205"/>
      <c r="D72" s="205"/>
      <c r="E72" s="206"/>
      <c r="F72" s="66" t="s">
        <v>197</v>
      </c>
      <c r="G72" s="81">
        <f aca="true" t="shared" si="71" ref="G72:N72">IF(G71=0,"",завтракл*G71/1000)</f>
        <v>0.42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68"/>
      <c r="AI72" s="165"/>
      <c r="AJ72" s="166"/>
      <c r="AK72" s="170"/>
      <c r="AL72" s="170"/>
      <c r="AM72" s="15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11" t="s">
        <v>33</v>
      </c>
      <c r="B73" s="211"/>
      <c r="C73" s="211"/>
      <c r="D73" s="211"/>
      <c r="E73" s="212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67"/>
      <c r="AI73" s="165">
        <f>AK73/сред</f>
        <v>0</v>
      </c>
      <c r="AJ73" s="166"/>
      <c r="AK73" s="170">
        <f>SUM(G74:AG74)</f>
        <v>0</v>
      </c>
      <c r="AL73" s="170"/>
      <c r="AM73" s="153">
        <f>IF(AK73=0,0,BP117)</f>
        <v>0</v>
      </c>
      <c r="AN73" s="15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11"/>
      <c r="B74" s="211"/>
      <c r="C74" s="211"/>
      <c r="D74" s="211"/>
      <c r="E74" s="212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68"/>
      <c r="AI74" s="165"/>
      <c r="AJ74" s="166"/>
      <c r="AK74" s="170"/>
      <c r="AL74" s="170"/>
      <c r="AM74" s="15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11" t="s">
        <v>149</v>
      </c>
      <c r="B75" s="211"/>
      <c r="C75" s="211"/>
      <c r="D75" s="211"/>
      <c r="E75" s="212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67"/>
      <c r="AI75" s="165">
        <f>AK75/сред</f>
        <v>0</v>
      </c>
      <c r="AJ75" s="166"/>
      <c r="AK75" s="170">
        <f>SUM(G76:AG76)</f>
        <v>0</v>
      </c>
      <c r="AL75" s="170"/>
      <c r="AM75" s="15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11"/>
      <c r="B76" s="211"/>
      <c r="C76" s="211"/>
      <c r="D76" s="211"/>
      <c r="E76" s="212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68"/>
      <c r="AI76" s="165"/>
      <c r="AJ76" s="166"/>
      <c r="AK76" s="170"/>
      <c r="AL76" s="170"/>
      <c r="AM76" s="15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3" t="s">
        <v>150</v>
      </c>
      <c r="B77" s="203"/>
      <c r="C77" s="203"/>
      <c r="D77" s="203"/>
      <c r="E77" s="204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67"/>
      <c r="AI77" s="165">
        <f>AK77/сред</f>
        <v>0</v>
      </c>
      <c r="AJ77" s="166"/>
      <c r="AK77" s="170">
        <f>SUM(G78:AG78)</f>
        <v>0</v>
      </c>
      <c r="AL77" s="170"/>
      <c r="AM77" s="15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5"/>
      <c r="B78" s="205"/>
      <c r="C78" s="205"/>
      <c r="D78" s="205"/>
      <c r="E78" s="20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68"/>
      <c r="AI78" s="165"/>
      <c r="AJ78" s="166"/>
      <c r="AK78" s="170"/>
      <c r="AL78" s="170"/>
      <c r="AM78" s="15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11" t="s">
        <v>151</v>
      </c>
      <c r="B79" s="211"/>
      <c r="C79" s="211"/>
      <c r="D79" s="211"/>
      <c r="E79" s="212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67">
        <v>613052</v>
      </c>
      <c r="AI79" s="165">
        <f>AK79/сред</f>
        <v>0</v>
      </c>
      <c r="AJ79" s="166"/>
      <c r="AK79" s="170">
        <f>SUM(G80:AG80)</f>
        <v>0</v>
      </c>
      <c r="AL79" s="170"/>
      <c r="AM79" s="15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11"/>
      <c r="B80" s="211"/>
      <c r="C80" s="211"/>
      <c r="D80" s="211"/>
      <c r="E80" s="212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68"/>
      <c r="AI80" s="165"/>
      <c r="AJ80" s="166"/>
      <c r="AK80" s="170"/>
      <c r="AL80" s="170"/>
      <c r="AM80" s="15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3" t="s">
        <v>30</v>
      </c>
      <c r="B81" s="203"/>
      <c r="C81" s="203"/>
      <c r="D81" s="203"/>
      <c r="E81" s="204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67">
        <v>603015</v>
      </c>
      <c r="AI81" s="165">
        <f>AK81/сред</f>
        <v>0</v>
      </c>
      <c r="AJ81" s="166"/>
      <c r="AK81" s="170">
        <f>SUM(G82:AG82)</f>
        <v>0</v>
      </c>
      <c r="AL81" s="170"/>
      <c r="AM81" s="15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5"/>
      <c r="B82" s="205"/>
      <c r="C82" s="205"/>
      <c r="D82" s="205"/>
      <c r="E82" s="20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68"/>
      <c r="AI82" s="165"/>
      <c r="AJ82" s="166"/>
      <c r="AK82" s="170"/>
      <c r="AL82" s="170"/>
      <c r="AM82" s="15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11" t="s">
        <v>32</v>
      </c>
      <c r="B83" s="211"/>
      <c r="C83" s="211"/>
      <c r="D83" s="211"/>
      <c r="E83" s="212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67">
        <v>613046</v>
      </c>
      <c r="AI83" s="165">
        <f>AK83/сред</f>
        <v>0</v>
      </c>
      <c r="AJ83" s="166"/>
      <c r="AK83" s="170">
        <f>SUM(G84:AG84)</f>
        <v>0</v>
      </c>
      <c r="AL83" s="170"/>
      <c r="AM83" s="153">
        <f>IF(AK83=0,0,BR117)</f>
        <v>0</v>
      </c>
      <c r="AN83" s="15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11"/>
      <c r="B84" s="211"/>
      <c r="C84" s="211"/>
      <c r="D84" s="211"/>
      <c r="E84" s="212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68"/>
      <c r="AI84" s="165"/>
      <c r="AJ84" s="166"/>
      <c r="AK84" s="170"/>
      <c r="AL84" s="170"/>
      <c r="AM84" s="15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3" t="s">
        <v>31</v>
      </c>
      <c r="B85" s="203"/>
      <c r="C85" s="203"/>
      <c r="D85" s="203"/>
      <c r="E85" s="204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67">
        <v>613052</v>
      </c>
      <c r="AI85" s="165">
        <f>AK85/сред</f>
        <v>0</v>
      </c>
      <c r="AJ85" s="166"/>
      <c r="AK85" s="170">
        <f>SUM(G86:AG86)</f>
        <v>0</v>
      </c>
      <c r="AL85" s="170"/>
      <c r="AM85" s="15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5"/>
      <c r="B86" s="205"/>
      <c r="C86" s="205"/>
      <c r="D86" s="205"/>
      <c r="E86" s="20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68"/>
      <c r="AI86" s="165"/>
      <c r="AJ86" s="166"/>
      <c r="AK86" s="170"/>
      <c r="AL86" s="170"/>
      <c r="AM86" s="15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11" t="s">
        <v>327</v>
      </c>
      <c r="B87" s="211"/>
      <c r="C87" s="211"/>
      <c r="D87" s="211"/>
      <c r="E87" s="212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67">
        <v>613068</v>
      </c>
      <c r="AI87" s="165">
        <f>AK87/сред</f>
        <v>0</v>
      </c>
      <c r="AJ87" s="166"/>
      <c r="AK87" s="170">
        <f>SUM(G88:AG88)</f>
        <v>0</v>
      </c>
      <c r="AL87" s="170"/>
      <c r="AM87" s="15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11"/>
      <c r="B88" s="211"/>
      <c r="C88" s="211"/>
      <c r="D88" s="211"/>
      <c r="E88" s="212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68"/>
      <c r="AI88" s="165"/>
      <c r="AJ88" s="166"/>
      <c r="AK88" s="170"/>
      <c r="AL88" s="170"/>
      <c r="AM88" s="15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9">
        <v>1</v>
      </c>
      <c r="B89" s="269"/>
      <c r="C89" s="269"/>
      <c r="D89" s="269"/>
      <c r="E89" s="270"/>
      <c r="F89" s="171">
        <v>2</v>
      </c>
      <c r="G89" s="173">
        <v>3</v>
      </c>
      <c r="H89" s="177">
        <v>4</v>
      </c>
      <c r="I89" s="177">
        <v>5</v>
      </c>
      <c r="J89" s="177">
        <v>6</v>
      </c>
      <c r="K89" s="177">
        <v>7</v>
      </c>
      <c r="L89" s="177">
        <v>8</v>
      </c>
      <c r="M89" s="177">
        <v>9</v>
      </c>
      <c r="N89" s="175">
        <v>10</v>
      </c>
      <c r="O89" s="201">
        <v>11</v>
      </c>
      <c r="P89" s="177">
        <v>12</v>
      </c>
      <c r="Q89" s="177">
        <v>13</v>
      </c>
      <c r="R89" s="177">
        <v>14</v>
      </c>
      <c r="S89" s="177">
        <v>15</v>
      </c>
      <c r="T89" s="177">
        <v>16</v>
      </c>
      <c r="U89" s="177">
        <v>17</v>
      </c>
      <c r="V89" s="177">
        <v>18</v>
      </c>
      <c r="W89" s="177">
        <v>19</v>
      </c>
      <c r="X89" s="177">
        <v>20</v>
      </c>
      <c r="Y89" s="175">
        <v>21</v>
      </c>
      <c r="Z89" s="201">
        <v>22</v>
      </c>
      <c r="AA89" s="177">
        <v>23</v>
      </c>
      <c r="AB89" s="177">
        <v>24</v>
      </c>
      <c r="AC89" s="177">
        <v>25</v>
      </c>
      <c r="AD89" s="177">
        <v>26</v>
      </c>
      <c r="AE89" s="177">
        <v>27</v>
      </c>
      <c r="AF89" s="177">
        <v>28</v>
      </c>
      <c r="AG89" s="175">
        <v>29</v>
      </c>
      <c r="AH89" s="167"/>
      <c r="AI89" s="165"/>
      <c r="AJ89" s="166"/>
      <c r="AK89" s="170"/>
      <c r="AL89" s="170"/>
      <c r="AM89" s="15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9"/>
      <c r="B90" s="269"/>
      <c r="C90" s="269"/>
      <c r="D90" s="269"/>
      <c r="E90" s="270"/>
      <c r="F90" s="172"/>
      <c r="G90" s="174"/>
      <c r="H90" s="178"/>
      <c r="I90" s="178"/>
      <c r="J90" s="178"/>
      <c r="K90" s="178"/>
      <c r="L90" s="178"/>
      <c r="M90" s="178"/>
      <c r="N90" s="176"/>
      <c r="O90" s="202"/>
      <c r="P90" s="178"/>
      <c r="Q90" s="178"/>
      <c r="R90" s="178"/>
      <c r="S90" s="178"/>
      <c r="T90" s="178"/>
      <c r="U90" s="178"/>
      <c r="V90" s="178"/>
      <c r="W90" s="178"/>
      <c r="X90" s="178"/>
      <c r="Y90" s="176"/>
      <c r="Z90" s="202"/>
      <c r="AA90" s="178"/>
      <c r="AB90" s="178"/>
      <c r="AC90" s="178"/>
      <c r="AD90" s="178"/>
      <c r="AE90" s="178"/>
      <c r="AF90" s="178"/>
      <c r="AG90" s="176"/>
      <c r="AH90" s="168"/>
      <c r="AI90" s="165"/>
      <c r="AJ90" s="166"/>
      <c r="AK90" s="170"/>
      <c r="AL90" s="170"/>
      <c r="AM90" s="15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3" t="s">
        <v>0</v>
      </c>
      <c r="B91" s="203"/>
      <c r="C91" s="203"/>
      <c r="D91" s="203"/>
      <c r="E91" s="204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67">
        <v>613072</v>
      </c>
      <c r="AI91" s="267">
        <f>AK91/сред</f>
        <v>0</v>
      </c>
      <c r="AJ91" s="268"/>
      <c r="AK91" s="156">
        <f>SUM(G92:AG92)</f>
        <v>0</v>
      </c>
      <c r="AL91" s="156"/>
      <c r="AM91" s="15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5"/>
      <c r="B92" s="205"/>
      <c r="C92" s="205"/>
      <c r="D92" s="205"/>
      <c r="E92" s="20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68"/>
      <c r="AI92" s="165"/>
      <c r="AJ92" s="166"/>
      <c r="AK92" s="170"/>
      <c r="AL92" s="170"/>
      <c r="AM92" s="15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11" t="s">
        <v>348</v>
      </c>
      <c r="B93" s="211"/>
      <c r="C93" s="211"/>
      <c r="D93" s="211"/>
      <c r="E93" s="212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67"/>
      <c r="AI93" s="165">
        <f>AK93/сред</f>
        <v>0</v>
      </c>
      <c r="AJ93" s="166"/>
      <c r="AK93" s="170">
        <f>SUM(G94:AG94)</f>
        <v>0</v>
      </c>
      <c r="AL93" s="170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11"/>
      <c r="B94" s="211"/>
      <c r="C94" s="211"/>
      <c r="D94" s="211"/>
      <c r="E94" s="212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68"/>
      <c r="AI94" s="165"/>
      <c r="AJ94" s="166"/>
      <c r="AK94" s="170"/>
      <c r="AL94" s="170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3" t="s">
        <v>347</v>
      </c>
      <c r="B95" s="203"/>
      <c r="C95" s="203"/>
      <c r="D95" s="203"/>
      <c r="E95" s="204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67">
        <v>614001</v>
      </c>
      <c r="AI95" s="165">
        <f>AK95/сред</f>
        <v>0</v>
      </c>
      <c r="AJ95" s="166"/>
      <c r="AK95" s="170">
        <f>SUM(G96:AG96)</f>
        <v>0</v>
      </c>
      <c r="AL95" s="170"/>
      <c r="AM95" s="15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5"/>
      <c r="B96" s="205"/>
      <c r="C96" s="205"/>
      <c r="D96" s="205"/>
      <c r="E96" s="20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68"/>
      <c r="AI96" s="165"/>
      <c r="AJ96" s="166"/>
      <c r="AK96" s="170"/>
      <c r="AL96" s="170"/>
      <c r="AM96" s="15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11" t="s">
        <v>34</v>
      </c>
      <c r="B97" s="211"/>
      <c r="C97" s="211"/>
      <c r="D97" s="211"/>
      <c r="E97" s="212"/>
      <c r="F97" s="71" t="s">
        <v>196</v>
      </c>
      <c r="G97" s="78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12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/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20</v>
      </c>
      <c r="AF97" s="35">
        <f>VLOOKUP(ужин7,таб,33,FALSE)</f>
        <v>0</v>
      </c>
      <c r="AG97" s="94">
        <f>VLOOKUP(ужин8,таб,33,FALSE)</f>
        <v>0</v>
      </c>
      <c r="AH97" s="167">
        <v>614002</v>
      </c>
      <c r="AI97" s="165">
        <f>AK97/сред</f>
        <v>0.060000000000000005</v>
      </c>
      <c r="AJ97" s="166"/>
      <c r="AK97" s="170">
        <f>SUM(G98:AG98)</f>
        <v>0.8400000000000001</v>
      </c>
      <c r="AL97" s="170"/>
      <c r="AM97" s="153">
        <f>IF(AK97=0,0,BW117)</f>
        <v>21</v>
      </c>
      <c r="AN97" s="155">
        <f>AK97*AM97</f>
        <v>17.64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11"/>
      <c r="B98" s="211"/>
      <c r="C98" s="211"/>
      <c r="D98" s="211"/>
      <c r="E98" s="212"/>
      <c r="F98" s="66" t="s">
        <v>197</v>
      </c>
      <c r="G98" s="79">
        <f aca="true" t="shared" si="107" ref="G98:N98">IF(G97=0,"",завтракл*G97/1000)</f>
        <v>0.07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0.28</v>
      </c>
      <c r="M98" s="46">
        <f t="shared" si="107"/>
      </c>
      <c r="N98" s="89">
        <f t="shared" si="107"/>
      </c>
      <c r="O98" s="48">
        <f aca="true" t="shared" si="108" ref="O98:V98">IF(O97=0,"",обідл*O97/1000)</f>
        <v>0.042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0.168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0.28</v>
      </c>
      <c r="AF98" s="46">
        <f t="shared" si="109"/>
      </c>
      <c r="AG98" s="89">
        <f t="shared" si="109"/>
      </c>
      <c r="AH98" s="168"/>
      <c r="AI98" s="165"/>
      <c r="AJ98" s="166"/>
      <c r="AK98" s="170"/>
      <c r="AL98" s="170"/>
      <c r="AM98" s="15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3" t="s">
        <v>36</v>
      </c>
      <c r="B99" s="203"/>
      <c r="C99" s="203"/>
      <c r="D99" s="203"/>
      <c r="E99" s="204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67">
        <v>614018</v>
      </c>
      <c r="AI99" s="165">
        <f>AK99/сред</f>
        <v>0</v>
      </c>
      <c r="AJ99" s="166"/>
      <c r="AK99" s="170">
        <f>SUM(G100:AG100)</f>
        <v>0</v>
      </c>
      <c r="AL99" s="170"/>
      <c r="AM99" s="15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5"/>
      <c r="B100" s="205"/>
      <c r="C100" s="205"/>
      <c r="D100" s="205"/>
      <c r="E100" s="20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68"/>
      <c r="AI100" s="165"/>
      <c r="AJ100" s="166"/>
      <c r="AK100" s="170"/>
      <c r="AL100" s="170"/>
      <c r="AM100" s="15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11" t="s">
        <v>37</v>
      </c>
      <c r="B101" s="211"/>
      <c r="C101" s="211"/>
      <c r="D101" s="211"/>
      <c r="E101" s="212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67">
        <v>614024</v>
      </c>
      <c r="AI101" s="165">
        <f>AK101/сред</f>
        <v>0</v>
      </c>
      <c r="AJ101" s="166"/>
      <c r="AK101" s="170">
        <f>SUM(G102:AG102)</f>
        <v>0</v>
      </c>
      <c r="AL101" s="170"/>
      <c r="AM101" s="15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11"/>
      <c r="B102" s="211"/>
      <c r="C102" s="211"/>
      <c r="D102" s="211"/>
      <c r="E102" s="212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68"/>
      <c r="AI102" s="165"/>
      <c r="AJ102" s="166"/>
      <c r="AK102" s="170"/>
      <c r="AL102" s="170"/>
      <c r="AM102" s="15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3" t="s">
        <v>38</v>
      </c>
      <c r="B103" s="203"/>
      <c r="C103" s="203"/>
      <c r="D103" s="203"/>
      <c r="E103" s="204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67">
        <v>614044</v>
      </c>
      <c r="AI103" s="165">
        <f>AK103/сред</f>
        <v>0</v>
      </c>
      <c r="AJ103" s="166"/>
      <c r="AK103" s="170">
        <f>SUM(G104:AG104)</f>
        <v>0</v>
      </c>
      <c r="AL103" s="170"/>
      <c r="AM103" s="15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5"/>
      <c r="B104" s="205"/>
      <c r="C104" s="205"/>
      <c r="D104" s="205"/>
      <c r="E104" s="20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68"/>
      <c r="AI104" s="165"/>
      <c r="AJ104" s="166"/>
      <c r="AK104" s="170"/>
      <c r="AL104" s="170"/>
      <c r="AM104" s="15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11" t="s">
        <v>39</v>
      </c>
      <c r="B105" s="211"/>
      <c r="C105" s="211"/>
      <c r="D105" s="211"/>
      <c r="E105" s="212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67">
        <v>614074</v>
      </c>
      <c r="AI105" s="165">
        <f>AK105/сред</f>
        <v>0.03</v>
      </c>
      <c r="AJ105" s="166"/>
      <c r="AK105" s="170">
        <f>SUM(G106:AG106)</f>
        <v>0.42</v>
      </c>
      <c r="AL105" s="170"/>
      <c r="AM105" s="153">
        <f>IF(AK105=0,0,CA117)</f>
        <v>58.24</v>
      </c>
      <c r="AN105" s="155">
        <f>AK105*AM105</f>
        <v>24.4608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11"/>
      <c r="B106" s="211"/>
      <c r="C106" s="211"/>
      <c r="D106" s="211"/>
      <c r="E106" s="212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0.42</v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68"/>
      <c r="AI106" s="165"/>
      <c r="AJ106" s="166"/>
      <c r="AK106" s="170"/>
      <c r="AL106" s="170"/>
      <c r="AM106" s="15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11" t="s">
        <v>40</v>
      </c>
      <c r="B107" s="211"/>
      <c r="C107" s="211"/>
      <c r="D107" s="211"/>
      <c r="E107" s="212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94">
        <f>VLOOKUP(ужин8,таб,38,FALSE)</f>
        <v>0</v>
      </c>
      <c r="AH107" s="167">
        <v>615027</v>
      </c>
      <c r="AI107" s="165">
        <f>AK107/сред</f>
        <v>0.02</v>
      </c>
      <c r="AJ107" s="166"/>
      <c r="AK107" s="170">
        <f>SUM(G108:AG108)</f>
        <v>0.28</v>
      </c>
      <c r="AL107" s="170"/>
      <c r="AM107" s="153">
        <f>IF(AK107=0,0,CB117)</f>
        <v>62</v>
      </c>
      <c r="AN107" s="155">
        <f>AK107*AM107</f>
        <v>17.360000000000003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11"/>
      <c r="B108" s="211"/>
      <c r="C108" s="211"/>
      <c r="D108" s="211"/>
      <c r="E108" s="212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0.28</v>
      </c>
      <c r="AF108" s="46">
        <f t="shared" si="124"/>
      </c>
      <c r="AG108" s="89">
        <f t="shared" si="124"/>
      </c>
      <c r="AH108" s="168"/>
      <c r="AI108" s="165"/>
      <c r="AJ108" s="166"/>
      <c r="AK108" s="170"/>
      <c r="AL108" s="170"/>
      <c r="AM108" s="15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3" t="s">
        <v>241</v>
      </c>
      <c r="B109" s="203"/>
      <c r="C109" s="203"/>
      <c r="D109" s="203"/>
      <c r="E109" s="204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67">
        <v>615028</v>
      </c>
      <c r="AI109" s="165">
        <f>AK109/сред</f>
        <v>0</v>
      </c>
      <c r="AJ109" s="166"/>
      <c r="AK109" s="170">
        <f>SUM(G110:AG110)</f>
        <v>0</v>
      </c>
      <c r="AL109" s="170"/>
      <c r="AM109" s="15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5"/>
      <c r="B110" s="205"/>
      <c r="C110" s="205"/>
      <c r="D110" s="205"/>
      <c r="E110" s="20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68"/>
      <c r="AI110" s="165"/>
      <c r="AJ110" s="166"/>
      <c r="AK110" s="170"/>
      <c r="AL110" s="170"/>
      <c r="AM110" s="15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11" t="s">
        <v>41</v>
      </c>
      <c r="B111" s="211"/>
      <c r="C111" s="211"/>
      <c r="D111" s="211"/>
      <c r="E111" s="212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180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67"/>
      <c r="AI111" s="165">
        <f>AK111/сред</f>
        <v>0.18</v>
      </c>
      <c r="AJ111" s="166"/>
      <c r="AK111" s="170">
        <f>SUM(G112:AG112)</f>
        <v>2.52</v>
      </c>
      <c r="AL111" s="170"/>
      <c r="AM111" s="153">
        <f>IF(AK111=0,0,CD117)</f>
        <v>21.7</v>
      </c>
      <c r="AN111" s="155">
        <f>AK111*AM111</f>
        <v>54.684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11"/>
      <c r="B112" s="211"/>
      <c r="C112" s="211"/>
      <c r="D112" s="211"/>
      <c r="E112" s="212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2.52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68"/>
      <c r="AI112" s="165"/>
      <c r="AJ112" s="166"/>
      <c r="AK112" s="170"/>
      <c r="AL112" s="170"/>
      <c r="AM112" s="15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11" t="s">
        <v>42</v>
      </c>
      <c r="B113" s="211"/>
      <c r="C113" s="211"/>
      <c r="D113" s="211"/>
      <c r="E113" s="212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67"/>
      <c r="AI113" s="165">
        <f>AK113/сред</f>
        <v>0</v>
      </c>
      <c r="AJ113" s="166"/>
      <c r="AK113" s="170">
        <f>SUM(G114:AG114)</f>
        <v>0</v>
      </c>
      <c r="AL113" s="170"/>
      <c r="AM113" s="15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5"/>
      <c r="B114" s="205"/>
      <c r="C114" s="205"/>
      <c r="D114" s="205"/>
      <c r="E114" s="20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68"/>
      <c r="AI114" s="165"/>
      <c r="AJ114" s="166"/>
      <c r="AK114" s="170"/>
      <c r="AL114" s="170"/>
      <c r="AM114" s="15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11" t="s">
        <v>43</v>
      </c>
      <c r="B115" s="211"/>
      <c r="C115" s="211"/>
      <c r="D115" s="211"/>
      <c r="E115" s="212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67">
        <v>615054</v>
      </c>
      <c r="AI115" s="165">
        <f>AK115/сред</f>
        <v>0.3</v>
      </c>
      <c r="AJ115" s="166"/>
      <c r="AK115" s="170">
        <f>SUM(G116:AG116)</f>
        <v>4.2</v>
      </c>
      <c r="AL115" s="170"/>
      <c r="AM115" s="153">
        <f>IF(AK115=0,0,CF117)</f>
        <v>16.8</v>
      </c>
      <c r="AN115" s="155">
        <f>AK115*AM115</f>
        <v>70.56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11"/>
      <c r="B116" s="211"/>
      <c r="C116" s="211"/>
      <c r="D116" s="211"/>
      <c r="E116" s="212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4.2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68"/>
      <c r="AI116" s="165"/>
      <c r="AJ116" s="166"/>
      <c r="AK116" s="170"/>
      <c r="AL116" s="170"/>
      <c r="AM116" s="15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3" t="s">
        <v>345</v>
      </c>
      <c r="B117" s="203"/>
      <c r="C117" s="203"/>
      <c r="D117" s="203"/>
      <c r="E117" s="204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67"/>
      <c r="AI117" s="165">
        <f>AK117/сред</f>
        <v>0</v>
      </c>
      <c r="AJ117" s="166"/>
      <c r="AK117" s="170">
        <f>SUM(G118:AG118)</f>
        <v>0</v>
      </c>
      <c r="AL117" s="170"/>
      <c r="AM117" s="15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85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5"/>
      <c r="B118" s="205"/>
      <c r="C118" s="205"/>
      <c r="D118" s="205"/>
      <c r="E118" s="20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68"/>
      <c r="AI118" s="165"/>
      <c r="AJ118" s="166"/>
      <c r="AK118" s="170"/>
      <c r="AL118" s="170"/>
      <c r="AM118" s="15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211" t="s">
        <v>288</v>
      </c>
      <c r="B119" s="211"/>
      <c r="C119" s="211"/>
      <c r="D119" s="211"/>
      <c r="E119" s="212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67"/>
      <c r="AI119" s="165">
        <f>AK119/сред</f>
        <v>0</v>
      </c>
      <c r="AJ119" s="166"/>
      <c r="AK119" s="170">
        <f>SUM(G120:AG120)</f>
        <v>0</v>
      </c>
      <c r="AL119" s="170"/>
      <c r="AM119" s="15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11"/>
      <c r="B120" s="211"/>
      <c r="C120" s="211"/>
      <c r="D120" s="211"/>
      <c r="E120" s="212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68"/>
      <c r="AI120" s="165"/>
      <c r="AJ120" s="166"/>
      <c r="AK120" s="170"/>
      <c r="AL120" s="170"/>
      <c r="AM120" s="15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3" t="s">
        <v>281</v>
      </c>
      <c r="B121" s="203"/>
      <c r="C121" s="203"/>
      <c r="D121" s="203"/>
      <c r="E121" s="204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67"/>
      <c r="AI121" s="165">
        <f>AK121/сред</f>
        <v>0</v>
      </c>
      <c r="AJ121" s="166"/>
      <c r="AK121" s="170">
        <f>SUM(G122:AG122)</f>
        <v>0</v>
      </c>
      <c r="AL121" s="170"/>
      <c r="AM121" s="15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5"/>
      <c r="B122" s="205"/>
      <c r="C122" s="205"/>
      <c r="D122" s="205"/>
      <c r="E122" s="20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68"/>
      <c r="AI122" s="165"/>
      <c r="AJ122" s="166"/>
      <c r="AK122" s="170"/>
      <c r="AL122" s="170"/>
      <c r="AM122" s="15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11" t="s">
        <v>251</v>
      </c>
      <c r="B123" s="211"/>
      <c r="C123" s="211"/>
      <c r="D123" s="211"/>
      <c r="E123" s="212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67"/>
      <c r="AI123" s="165">
        <f>AK123/сред</f>
        <v>0</v>
      </c>
      <c r="AJ123" s="166"/>
      <c r="AK123" s="170">
        <f>SUM(G124:AG124)</f>
        <v>0</v>
      </c>
      <c r="AL123" s="170"/>
      <c r="AM123" s="15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11"/>
      <c r="B124" s="211"/>
      <c r="C124" s="211"/>
      <c r="D124" s="211"/>
      <c r="E124" s="212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68"/>
      <c r="AI124" s="165"/>
      <c r="AJ124" s="166"/>
      <c r="AK124" s="170"/>
      <c r="AL124" s="170"/>
      <c r="AM124" s="15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3" t="s">
        <v>44</v>
      </c>
      <c r="B125" s="203"/>
      <c r="C125" s="203"/>
      <c r="D125" s="203"/>
      <c r="E125" s="204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65</v>
      </c>
      <c r="P125" s="38">
        <f>VLOOKUP(обед2,таб,43,FALSE)</f>
        <v>180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207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67">
        <v>615078</v>
      </c>
      <c r="AI125" s="165">
        <f>AK125/сред</f>
        <v>0.452</v>
      </c>
      <c r="AJ125" s="166"/>
      <c r="AK125" s="170">
        <f>SUM(G126:AG126)</f>
        <v>6.328</v>
      </c>
      <c r="AL125" s="170"/>
      <c r="AM125" s="153">
        <f>IF(AK125=0,0,CG117)</f>
        <v>13.1</v>
      </c>
      <c r="AN125" s="155">
        <f>AK125*AM125</f>
        <v>82.8968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5"/>
      <c r="B126" s="205"/>
      <c r="C126" s="205"/>
      <c r="D126" s="205"/>
      <c r="E126" s="20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0.91</v>
      </c>
      <c r="P126" s="45">
        <f t="shared" si="150"/>
        <v>2.52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2.898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68"/>
      <c r="AI126" s="165"/>
      <c r="AJ126" s="166"/>
      <c r="AK126" s="170"/>
      <c r="AL126" s="170"/>
      <c r="AM126" s="15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11" t="s">
        <v>330</v>
      </c>
      <c r="B127" s="211"/>
      <c r="C127" s="211"/>
      <c r="D127" s="211"/>
      <c r="E127" s="212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224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67">
        <v>615079</v>
      </c>
      <c r="AI127" s="165">
        <f>AK127/сред</f>
        <v>0.254</v>
      </c>
      <c r="AJ127" s="166"/>
      <c r="AK127" s="170">
        <f>SUM(G128:AG128)</f>
        <v>3.556</v>
      </c>
      <c r="AL127" s="170"/>
      <c r="AM127" s="153">
        <f>IF(AK127=0,0,CH117)</f>
        <v>4.25</v>
      </c>
      <c r="AN127" s="155">
        <f>AK127*AM127</f>
        <v>15.113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11"/>
      <c r="B128" s="211"/>
      <c r="C128" s="211"/>
      <c r="D128" s="211"/>
      <c r="E128" s="212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0.42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3.136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68"/>
      <c r="AI128" s="165"/>
      <c r="AJ128" s="166"/>
      <c r="AK128" s="170"/>
      <c r="AL128" s="170"/>
      <c r="AM128" s="15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3" t="s">
        <v>45</v>
      </c>
      <c r="B129" s="203"/>
      <c r="C129" s="203"/>
      <c r="D129" s="203"/>
      <c r="E129" s="204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10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7.5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67">
        <v>616062</v>
      </c>
      <c r="AI129" s="165">
        <f>AK129/сред</f>
        <v>0.032499999999999994</v>
      </c>
      <c r="AJ129" s="166"/>
      <c r="AK129" s="170">
        <f>SUM(G130:AG130)</f>
        <v>0.45499999999999996</v>
      </c>
      <c r="AL129" s="170"/>
      <c r="AM129" s="153">
        <f>IF(AK129=0,0,CI117)</f>
        <v>5.9</v>
      </c>
      <c r="AN129" s="155">
        <f>AK129*AM129</f>
        <v>2.6845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5"/>
      <c r="B130" s="205"/>
      <c r="C130" s="205"/>
      <c r="D130" s="205"/>
      <c r="E130" s="20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0.14</v>
      </c>
      <c r="P130" s="45">
        <f t="shared" si="156"/>
      </c>
      <c r="Q130" s="49">
        <f t="shared" si="156"/>
        <v>0.21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0.105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68"/>
      <c r="AI130" s="165"/>
      <c r="AJ130" s="166"/>
      <c r="AK130" s="170"/>
      <c r="AL130" s="170"/>
      <c r="AM130" s="15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11" t="s">
        <v>46</v>
      </c>
      <c r="B131" s="211"/>
      <c r="C131" s="211"/>
      <c r="D131" s="211"/>
      <c r="E131" s="212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15.5</v>
      </c>
      <c r="P131" s="35">
        <f>VLOOKUP(обед2,таб,46,FALSE)</f>
        <v>0</v>
      </c>
      <c r="Q131" s="34">
        <f>VLOOKUP(обед3,таб,46,FALSE)</f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4.5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67">
        <v>615084</v>
      </c>
      <c r="AI131" s="165">
        <f>AK131/сред</f>
        <v>0.034999999999999996</v>
      </c>
      <c r="AJ131" s="166"/>
      <c r="AK131" s="170">
        <f>SUM(G132:AG132)</f>
        <v>0.49</v>
      </c>
      <c r="AL131" s="170"/>
      <c r="AM131" s="153">
        <f>IF(AK131=0,0,CJ117)</f>
        <v>7.8</v>
      </c>
      <c r="AN131" s="155">
        <f>AK131*AM131</f>
        <v>3.822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11"/>
      <c r="B132" s="211"/>
      <c r="C132" s="211"/>
      <c r="D132" s="211"/>
      <c r="E132" s="212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0.217</v>
      </c>
      <c r="P132" s="46">
        <f t="shared" si="159"/>
      </c>
      <c r="Q132" s="47">
        <f t="shared" si="159"/>
        <v>0.21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  <v>0.063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68"/>
      <c r="AI132" s="165"/>
      <c r="AJ132" s="166"/>
      <c r="AK132" s="170"/>
      <c r="AL132" s="170"/>
      <c r="AM132" s="15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3" t="s">
        <v>331</v>
      </c>
      <c r="B133" s="203"/>
      <c r="C133" s="203"/>
      <c r="D133" s="203"/>
      <c r="E133" s="204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67">
        <v>615088</v>
      </c>
      <c r="AI133" s="165">
        <f>AK133/сред</f>
        <v>0</v>
      </c>
      <c r="AJ133" s="166"/>
      <c r="AK133" s="170">
        <f>SUM(G134:AG134)</f>
        <v>0</v>
      </c>
      <c r="AL133" s="170"/>
      <c r="AM133" s="15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5"/>
      <c r="B134" s="205"/>
      <c r="C134" s="205"/>
      <c r="D134" s="205"/>
      <c r="E134" s="20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68"/>
      <c r="AI134" s="165"/>
      <c r="AJ134" s="166"/>
      <c r="AK134" s="170"/>
      <c r="AL134" s="170"/>
      <c r="AM134" s="15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7" t="s">
        <v>72</v>
      </c>
      <c r="B135" s="208"/>
      <c r="C135" s="208"/>
      <c r="D135" s="208"/>
      <c r="E135" s="208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67"/>
      <c r="AI135" s="165">
        <f>AK135/сред</f>
        <v>0</v>
      </c>
      <c r="AJ135" s="166"/>
      <c r="AK135" s="170">
        <f>SUM(G136:AG136)</f>
        <v>0</v>
      </c>
      <c r="AL135" s="170"/>
      <c r="AM135" s="153">
        <f>IF(AK135=0,0,CL117)</f>
        <v>0</v>
      </c>
      <c r="AN135" s="155">
        <f>AK135*AM135</f>
        <v>0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9"/>
      <c r="B136" s="210"/>
      <c r="C136" s="210"/>
      <c r="D136" s="210"/>
      <c r="E136" s="210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68"/>
      <c r="AI136" s="165"/>
      <c r="AJ136" s="166"/>
      <c r="AK136" s="170"/>
      <c r="AL136" s="170"/>
      <c r="AM136" s="15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3" t="s">
        <v>47</v>
      </c>
      <c r="B137" s="203"/>
      <c r="C137" s="203"/>
      <c r="D137" s="203"/>
      <c r="E137" s="204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67">
        <v>615094</v>
      </c>
      <c r="AI137" s="165">
        <f>AK137/сред</f>
        <v>0.045</v>
      </c>
      <c r="AJ137" s="166"/>
      <c r="AK137" s="170">
        <f>SUM(G138:AG138)</f>
        <v>0.63</v>
      </c>
      <c r="AL137" s="170"/>
      <c r="AM137" s="153">
        <f>IF(AK137=0,0,CO117)</f>
        <v>6.8</v>
      </c>
      <c r="AN137" s="155">
        <f>AK137*AM137</f>
        <v>4.284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5"/>
      <c r="B138" s="205"/>
      <c r="C138" s="205"/>
      <c r="D138" s="205"/>
      <c r="E138" s="20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  <v>0.63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68"/>
      <c r="AI138" s="165"/>
      <c r="AJ138" s="166"/>
      <c r="AK138" s="170"/>
      <c r="AL138" s="170"/>
      <c r="AM138" s="15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9" t="s">
        <v>314</v>
      </c>
      <c r="B139" s="179"/>
      <c r="C139" s="179"/>
      <c r="D139" s="179"/>
      <c r="E139" s="180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67"/>
      <c r="AI139" s="165">
        <f>AK139/сред</f>
        <v>0</v>
      </c>
      <c r="AJ139" s="166"/>
      <c r="AK139" s="170">
        <f>SUM(G140:AG140)</f>
        <v>0</v>
      </c>
      <c r="AL139" s="170"/>
      <c r="AM139" s="15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9"/>
      <c r="B140" s="179"/>
      <c r="C140" s="179"/>
      <c r="D140" s="179"/>
      <c r="E140" s="180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68"/>
      <c r="AI140" s="165"/>
      <c r="AJ140" s="166"/>
      <c r="AK140" s="170"/>
      <c r="AL140" s="170"/>
      <c r="AM140" s="15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203" t="s">
        <v>48</v>
      </c>
      <c r="B141" s="203"/>
      <c r="C141" s="203"/>
      <c r="D141" s="203"/>
      <c r="E141" s="204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67"/>
      <c r="AI141" s="165">
        <f>AK141/сред</f>
        <v>0.002</v>
      </c>
      <c r="AJ141" s="166"/>
      <c r="AK141" s="170">
        <f>SUM(G142:AG142)</f>
        <v>0.028</v>
      </c>
      <c r="AL141" s="170"/>
      <c r="AM141" s="153">
        <f>IF(AK141=0,0,CM117)</f>
        <v>52.8</v>
      </c>
      <c r="AN141" s="155">
        <f>AK141*AM141</f>
        <v>1.4784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205"/>
      <c r="B142" s="205"/>
      <c r="C142" s="205"/>
      <c r="D142" s="205"/>
      <c r="E142" s="20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0.028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68"/>
      <c r="AI142" s="165"/>
      <c r="AJ142" s="166"/>
      <c r="AK142" s="170"/>
      <c r="AL142" s="170"/>
      <c r="AM142" s="15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211" t="s">
        <v>81</v>
      </c>
      <c r="B143" s="211"/>
      <c r="C143" s="211"/>
      <c r="D143" s="211"/>
      <c r="E143" s="212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100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67"/>
      <c r="AI143" s="165">
        <f>AK143/сред</f>
        <v>0.09999999999999999</v>
      </c>
      <c r="AJ143" s="166"/>
      <c r="AK143" s="170">
        <f>SUM(G144:AG144)</f>
        <v>1.4</v>
      </c>
      <c r="AL143" s="170"/>
      <c r="AM143" s="153">
        <f>IF(AK143=0,0,DF117)</f>
        <v>26.5</v>
      </c>
      <c r="AN143" s="155">
        <f>AK143*AM143</f>
        <v>37.099999999999994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11"/>
      <c r="B144" s="211"/>
      <c r="C144" s="211"/>
      <c r="D144" s="211"/>
      <c r="E144" s="212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  <v>1.4</v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68"/>
      <c r="AI144" s="165"/>
      <c r="AJ144" s="166"/>
      <c r="AK144" s="170"/>
      <c r="AL144" s="170"/>
      <c r="AM144" s="15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3" t="s">
        <v>49</v>
      </c>
      <c r="B145" s="203"/>
      <c r="C145" s="203"/>
      <c r="D145" s="203"/>
      <c r="E145" s="204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67"/>
      <c r="AI145" s="165">
        <f>AK145/сред</f>
        <v>0</v>
      </c>
      <c r="AJ145" s="166"/>
      <c r="AK145" s="170">
        <f>SUM(G146:AG146)</f>
        <v>0</v>
      </c>
      <c r="AL145" s="170"/>
      <c r="AM145" s="153">
        <f>IF(AK145=0,0,CP117)</f>
        <v>0</v>
      </c>
      <c r="AN145" s="155">
        <f>AK145*AM145</f>
        <v>0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205"/>
      <c r="B146" s="205"/>
      <c r="C146" s="205"/>
      <c r="D146" s="205"/>
      <c r="E146" s="20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68"/>
      <c r="AI146" s="165"/>
      <c r="AJ146" s="166"/>
      <c r="AK146" s="170"/>
      <c r="AL146" s="170"/>
      <c r="AM146" s="154"/>
      <c r="AN146" s="156"/>
      <c r="AP146">
        <v>142</v>
      </c>
      <c r="AQ146" s="99"/>
      <c r="DE146" s="61"/>
    </row>
    <row r="147" spans="1:109" ht="25.5">
      <c r="A147" s="211" t="s">
        <v>50</v>
      </c>
      <c r="B147" s="211"/>
      <c r="C147" s="211"/>
      <c r="D147" s="211"/>
      <c r="E147" s="212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67">
        <v>616001</v>
      </c>
      <c r="AI147" s="165">
        <f>AK147/сред</f>
        <v>0.33</v>
      </c>
      <c r="AJ147" s="166"/>
      <c r="AK147" s="170">
        <f>SUM(G148:AG148)</f>
        <v>4.62</v>
      </c>
      <c r="AL147" s="170"/>
      <c r="AM147" s="153">
        <f>IF(AK147=0,0,CQ117)</f>
        <v>13.8</v>
      </c>
      <c r="AN147" s="155">
        <f>AK147*AM147</f>
        <v>63.75600000000001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211"/>
      <c r="B148" s="211"/>
      <c r="C148" s="211"/>
      <c r="D148" s="211"/>
      <c r="E148" s="212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1.4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2.1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1.12</v>
      </c>
      <c r="AE148" s="47">
        <f t="shared" si="184"/>
      </c>
      <c r="AF148" s="46">
        <f t="shared" si="184"/>
      </c>
      <c r="AG148" s="89">
        <f t="shared" si="184"/>
      </c>
      <c r="AH148" s="168"/>
      <c r="AI148" s="165"/>
      <c r="AJ148" s="166"/>
      <c r="AK148" s="170"/>
      <c r="AL148" s="170"/>
      <c r="AM148" s="15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203" t="s">
        <v>51</v>
      </c>
      <c r="B149" s="203"/>
      <c r="C149" s="203"/>
      <c r="D149" s="203"/>
      <c r="E149" s="204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67">
        <v>616002</v>
      </c>
      <c r="AI149" s="165">
        <f>AK149/сред</f>
        <v>0</v>
      </c>
      <c r="AJ149" s="166"/>
      <c r="AK149" s="170">
        <f>SUM(G150:AG150)</f>
        <v>0</v>
      </c>
      <c r="AL149" s="170"/>
      <c r="AM149" s="15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205"/>
      <c r="B150" s="205"/>
      <c r="C150" s="205"/>
      <c r="D150" s="205"/>
      <c r="E150" s="20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68"/>
      <c r="AI150" s="165"/>
      <c r="AJ150" s="166"/>
      <c r="AK150" s="170"/>
      <c r="AL150" s="170"/>
      <c r="AM150" s="15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9" t="s">
        <v>349</v>
      </c>
      <c r="B151" s="179"/>
      <c r="C151" s="179"/>
      <c r="D151" s="179"/>
      <c r="E151" s="180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67"/>
      <c r="AI151" s="265">
        <f>AK151/сред</f>
        <v>0</v>
      </c>
      <c r="AJ151" s="266"/>
      <c r="AK151" s="266">
        <f>SUM(G152:AG152)</f>
        <v>0</v>
      </c>
      <c r="AL151" s="266"/>
      <c r="AM151" s="15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79"/>
      <c r="B152" s="179"/>
      <c r="C152" s="179"/>
      <c r="D152" s="179"/>
      <c r="E152" s="180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68"/>
      <c r="AI152" s="265"/>
      <c r="AJ152" s="266"/>
      <c r="AK152" s="266"/>
      <c r="AL152" s="266"/>
      <c r="AM152" s="15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3" t="s">
        <v>342</v>
      </c>
      <c r="B153" s="203"/>
      <c r="C153" s="203"/>
      <c r="D153" s="203"/>
      <c r="E153" s="204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67"/>
      <c r="AI153" s="165">
        <f>AK153/сред</f>
        <v>0</v>
      </c>
      <c r="AJ153" s="166"/>
      <c r="AK153" s="170">
        <f>SUM(G154:AG154)</f>
        <v>0</v>
      </c>
      <c r="AL153" s="170"/>
      <c r="AM153" s="15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5"/>
      <c r="B154" s="205"/>
      <c r="C154" s="205"/>
      <c r="D154" s="205"/>
      <c r="E154" s="20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68"/>
      <c r="AI154" s="165"/>
      <c r="AJ154" s="166"/>
      <c r="AK154" s="170"/>
      <c r="AL154" s="170"/>
      <c r="AM154" s="15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11" t="s">
        <v>319</v>
      </c>
      <c r="B155" s="211"/>
      <c r="C155" s="211"/>
      <c r="D155" s="211"/>
      <c r="E155" s="212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67"/>
      <c r="AI155" s="165">
        <f>AK155/сред</f>
        <v>0</v>
      </c>
      <c r="AJ155" s="166"/>
      <c r="AK155" s="170">
        <f>SUM(G156:AG156)</f>
        <v>0</v>
      </c>
      <c r="AL155" s="170"/>
      <c r="AM155" s="15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11"/>
      <c r="B156" s="211"/>
      <c r="C156" s="211"/>
      <c r="D156" s="211"/>
      <c r="E156" s="212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68"/>
      <c r="AI156" s="165"/>
      <c r="AJ156" s="166"/>
      <c r="AK156" s="170"/>
      <c r="AL156" s="170"/>
      <c r="AM156" s="15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203" t="s">
        <v>53</v>
      </c>
      <c r="B157" s="203"/>
      <c r="C157" s="203"/>
      <c r="D157" s="203"/>
      <c r="E157" s="204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67">
        <v>616015</v>
      </c>
      <c r="AI157" s="165">
        <f>AK157/сред</f>
        <v>0</v>
      </c>
      <c r="AJ157" s="166"/>
      <c r="AK157" s="170">
        <f>SUM(G158:AG158)</f>
        <v>0</v>
      </c>
      <c r="AL157" s="170"/>
      <c r="AM157" s="153">
        <f>IF(AK157=0,0,CV117)</f>
        <v>0</v>
      </c>
      <c r="AN157" s="155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205"/>
      <c r="B158" s="205"/>
      <c r="C158" s="205"/>
      <c r="D158" s="205"/>
      <c r="E158" s="20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68"/>
      <c r="AI158" s="165"/>
      <c r="AJ158" s="166"/>
      <c r="AK158" s="170"/>
      <c r="AL158" s="170"/>
      <c r="AM158" s="15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11" t="s">
        <v>52</v>
      </c>
      <c r="B159" s="211"/>
      <c r="C159" s="211"/>
      <c r="D159" s="211"/>
      <c r="E159" s="212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67"/>
      <c r="AI159" s="165">
        <f>AK159/сред</f>
        <v>0.002</v>
      </c>
      <c r="AJ159" s="166"/>
      <c r="AK159" s="170">
        <f>SUM(G160:AG160)</f>
        <v>0.028</v>
      </c>
      <c r="AL159" s="170"/>
      <c r="AM159" s="153">
        <f>IF(AK159=0,0,CW117)</f>
        <v>288</v>
      </c>
      <c r="AN159" s="155">
        <f>AK159*AM159</f>
        <v>8.064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11"/>
      <c r="B160" s="211"/>
      <c r="C160" s="211"/>
      <c r="D160" s="211"/>
      <c r="E160" s="212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0.028</v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68"/>
      <c r="AI160" s="165"/>
      <c r="AJ160" s="166"/>
      <c r="AK160" s="170"/>
      <c r="AL160" s="170"/>
      <c r="AM160" s="15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3" t="s">
        <v>2</v>
      </c>
      <c r="B161" s="203"/>
      <c r="C161" s="203"/>
      <c r="D161" s="203"/>
      <c r="E161" s="204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67">
        <v>616022</v>
      </c>
      <c r="AI161" s="165">
        <f>AK161/сред</f>
        <v>0</v>
      </c>
      <c r="AJ161" s="166"/>
      <c r="AK161" s="170">
        <f>SUM(G162:AG162)</f>
        <v>0</v>
      </c>
      <c r="AL161" s="170"/>
      <c r="AM161" s="153">
        <f>IF(AK161=0,0,CX117)</f>
        <v>0</v>
      </c>
      <c r="AN161" s="155">
        <f>AK161*AM161</f>
        <v>0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5"/>
      <c r="B162" s="205"/>
      <c r="C162" s="205"/>
      <c r="D162" s="205"/>
      <c r="E162" s="20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68"/>
      <c r="AI162" s="165"/>
      <c r="AJ162" s="166"/>
      <c r="AK162" s="170"/>
      <c r="AL162" s="170"/>
      <c r="AM162" s="15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11" t="s">
        <v>54</v>
      </c>
      <c r="B163" s="211"/>
      <c r="C163" s="211"/>
      <c r="D163" s="211"/>
      <c r="E163" s="212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67"/>
      <c r="AI163" s="165">
        <v>0.008</v>
      </c>
      <c r="AJ163" s="166"/>
      <c r="AK163" s="170">
        <f>AI163*сред</f>
        <v>0.112</v>
      </c>
      <c r="AL163" s="170"/>
      <c r="AM163" s="153">
        <f>IF(AK163=0,0,CY117)</f>
        <v>10.24</v>
      </c>
      <c r="AN163" s="155">
        <f>AK163*AM163</f>
        <v>1.1468800000000001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11"/>
      <c r="B164" s="211"/>
      <c r="C164" s="211"/>
      <c r="D164" s="211"/>
      <c r="E164" s="212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68"/>
      <c r="AI164" s="165"/>
      <c r="AJ164" s="166"/>
      <c r="AK164" s="170"/>
      <c r="AL164" s="170"/>
      <c r="AM164" s="15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3" t="s">
        <v>55</v>
      </c>
      <c r="B165" s="203"/>
      <c r="C165" s="203"/>
      <c r="D165" s="203"/>
      <c r="E165" s="204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67"/>
      <c r="AI165" s="165">
        <f>AK165/сред</f>
        <v>0.001</v>
      </c>
      <c r="AJ165" s="166"/>
      <c r="AK165" s="170">
        <f>SUM(G166:AG166)</f>
        <v>0.014</v>
      </c>
      <c r="AL165" s="170"/>
      <c r="AM165" s="153">
        <f>IF(AK165=0,0,CZ117)</f>
        <v>190</v>
      </c>
      <c r="AN165" s="155">
        <f>AK165*AM165</f>
        <v>2.66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205"/>
      <c r="B166" s="205"/>
      <c r="C166" s="205"/>
      <c r="D166" s="205"/>
      <c r="E166" s="20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0.014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68"/>
      <c r="AI166" s="165"/>
      <c r="AJ166" s="166"/>
      <c r="AK166" s="170"/>
      <c r="AL166" s="170"/>
      <c r="AM166" s="15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11" t="s">
        <v>56</v>
      </c>
      <c r="B167" s="211"/>
      <c r="C167" s="211"/>
      <c r="D167" s="211"/>
      <c r="E167" s="212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67"/>
      <c r="AI167" s="165">
        <f>AK167/сред</f>
        <v>0</v>
      </c>
      <c r="AJ167" s="166"/>
      <c r="AK167" s="170">
        <f>SUM(G168:AG168)</f>
        <v>0</v>
      </c>
      <c r="AL167" s="170"/>
      <c r="AM167" s="15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11"/>
      <c r="B168" s="211"/>
      <c r="C168" s="211"/>
      <c r="D168" s="211"/>
      <c r="E168" s="212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68"/>
      <c r="AI168" s="165"/>
      <c r="AJ168" s="166"/>
      <c r="AK168" s="170"/>
      <c r="AL168" s="170"/>
      <c r="AM168" s="15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11" t="s">
        <v>57</v>
      </c>
      <c r="B169" s="211"/>
      <c r="C169" s="211"/>
      <c r="D169" s="211"/>
      <c r="E169" s="212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67"/>
      <c r="AI169" s="165">
        <f>AK169/сред</f>
        <v>0.0007142857142857143</v>
      </c>
      <c r="AJ169" s="166"/>
      <c r="AK169" s="170">
        <v>0.01</v>
      </c>
      <c r="AL169" s="170"/>
      <c r="AM169" s="153">
        <f>IF(AK169=0,0,DB117)</f>
        <v>2300</v>
      </c>
      <c r="AN169" s="155">
        <f>AK169*AM169</f>
        <v>23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11"/>
      <c r="B170" s="211"/>
      <c r="C170" s="211"/>
      <c r="D170" s="211"/>
      <c r="E170" s="212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68"/>
      <c r="AI170" s="165"/>
      <c r="AJ170" s="166"/>
      <c r="AK170" s="170"/>
      <c r="AL170" s="170"/>
      <c r="AM170" s="15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11" t="s">
        <v>58</v>
      </c>
      <c r="B171" s="211"/>
      <c r="C171" s="211"/>
      <c r="D171" s="211"/>
      <c r="E171" s="212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67"/>
      <c r="AI171" s="165">
        <f>AK171/сред</f>
        <v>0</v>
      </c>
      <c r="AJ171" s="166"/>
      <c r="AK171" s="170">
        <f>SUM(G172:AG172)</f>
        <v>0</v>
      </c>
      <c r="AL171" s="170"/>
      <c r="AM171" s="15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211"/>
      <c r="B172" s="211"/>
      <c r="C172" s="211"/>
      <c r="D172" s="211"/>
      <c r="E172" s="212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68"/>
      <c r="AI172" s="165"/>
      <c r="AJ172" s="166"/>
      <c r="AK172" s="170"/>
      <c r="AL172" s="170"/>
      <c r="AM172" s="15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11" t="s">
        <v>152</v>
      </c>
      <c r="B173" s="211"/>
      <c r="C173" s="211"/>
      <c r="D173" s="211"/>
      <c r="E173" s="212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67"/>
      <c r="AI173" s="165">
        <f>AK173/сред</f>
        <v>0</v>
      </c>
      <c r="AJ173" s="166"/>
      <c r="AK173" s="170">
        <f>SUM(G174:AG174)</f>
        <v>0</v>
      </c>
      <c r="AL173" s="170"/>
      <c r="AM173" s="15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11"/>
      <c r="B174" s="211"/>
      <c r="C174" s="211"/>
      <c r="D174" s="211"/>
      <c r="E174" s="212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68"/>
      <c r="AI174" s="165"/>
      <c r="AJ174" s="166"/>
      <c r="AK174" s="170"/>
      <c r="AL174" s="170"/>
      <c r="AM174" s="15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9" t="s">
        <v>153</v>
      </c>
      <c r="B175" s="179"/>
      <c r="C175" s="179"/>
      <c r="D175" s="179"/>
      <c r="E175" s="180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/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67"/>
      <c r="AI175" s="165">
        <f>AK175/сред</f>
        <v>0</v>
      </c>
      <c r="AJ175" s="166"/>
      <c r="AK175" s="170">
        <f>SUM(G176:AG176)</f>
        <v>0</v>
      </c>
      <c r="AL175" s="170"/>
      <c r="AM175" s="153">
        <f>IF(AK175=0,0,DI117)</f>
        <v>0</v>
      </c>
      <c r="AN175" s="155">
        <f>AK175*AM175</f>
        <v>0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71"/>
      <c r="B176" s="271"/>
      <c r="C176" s="271"/>
      <c r="D176" s="271"/>
      <c r="E176" s="272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68"/>
      <c r="AI176" s="165"/>
      <c r="AJ176" s="166"/>
      <c r="AK176" s="170"/>
      <c r="AL176" s="170"/>
      <c r="AM176" s="15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9" t="s">
        <v>346</v>
      </c>
      <c r="B177" s="179"/>
      <c r="C177" s="179"/>
      <c r="D177" s="179"/>
      <c r="E177" s="180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67"/>
      <c r="AI177" s="165">
        <f>AK177/сред</f>
        <v>0</v>
      </c>
      <c r="AJ177" s="166"/>
      <c r="AK177" s="170">
        <f>SUM(G178:AG178)</f>
        <v>0</v>
      </c>
      <c r="AL177" s="170"/>
      <c r="AM177" s="15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79"/>
      <c r="B178" s="179"/>
      <c r="C178" s="179"/>
      <c r="D178" s="179"/>
      <c r="E178" s="180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68"/>
      <c r="AI178" s="165"/>
      <c r="AJ178" s="166"/>
      <c r="AK178" s="170"/>
      <c r="AL178" s="170"/>
      <c r="AM178" s="15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159" t="s">
        <v>310</v>
      </c>
      <c r="B179" s="160"/>
      <c r="C179" s="160"/>
      <c r="D179" s="160"/>
      <c r="E179" s="16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67"/>
      <c r="AI179" s="165">
        <f>AK179/сред</f>
        <v>0</v>
      </c>
      <c r="AJ179" s="166"/>
      <c r="AK179" s="170">
        <f>SUM(G180:AG180)</f>
        <v>0</v>
      </c>
      <c r="AL179" s="170"/>
      <c r="AM179" s="15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62"/>
      <c r="B180" s="163"/>
      <c r="C180" s="163"/>
      <c r="D180" s="163"/>
      <c r="E180" s="16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68"/>
      <c r="AI180" s="165"/>
      <c r="AJ180" s="166"/>
      <c r="AK180" s="170"/>
      <c r="AL180" s="170"/>
      <c r="AM180" s="15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82" t="s">
        <v>353</v>
      </c>
      <c r="B181" s="282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157" t="s">
        <v>207</v>
      </c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60" t="s">
        <v>278</v>
      </c>
      <c r="AI181" s="60"/>
      <c r="AJ181" s="60"/>
      <c r="AK181" s="60"/>
      <c r="AL181" s="60"/>
      <c r="AM181" s="152">
        <f>SUM(AN25:AN180)</f>
        <v>926.9226559999998</v>
      </c>
      <c r="AN181" s="152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3" t="s">
        <v>172</v>
      </c>
      <c r="B183" s="274"/>
      <c r="C183" s="274"/>
      <c r="D183" s="27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6"/>
      <c r="B184" s="277"/>
      <c r="C184" s="277"/>
      <c r="D184" s="27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6"/>
      <c r="B185" s="277"/>
      <c r="C185" s="277"/>
      <c r="D185" s="27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6"/>
      <c r="B186" s="277"/>
      <c r="C186" s="277"/>
      <c r="D186" s="27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6"/>
      <c r="B187" s="277"/>
      <c r="C187" s="277"/>
      <c r="D187" s="27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6"/>
      <c r="B188" s="277"/>
      <c r="C188" s="277"/>
      <c r="D188" s="27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6"/>
      <c r="B189" s="277"/>
      <c r="C189" s="277"/>
      <c r="D189" s="27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6"/>
      <c r="B190" s="277"/>
      <c r="C190" s="277"/>
      <c r="D190" s="27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6"/>
      <c r="B191" s="277"/>
      <c r="C191" s="277"/>
      <c r="D191" s="27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6"/>
      <c r="B192" s="277"/>
      <c r="C192" s="277"/>
      <c r="D192" s="27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6"/>
      <c r="B193" s="277"/>
      <c r="C193" s="277"/>
      <c r="D193" s="27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6"/>
      <c r="B194" s="277"/>
      <c r="C194" s="277"/>
      <c r="D194" s="27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6"/>
      <c r="B195" s="277"/>
      <c r="C195" s="277"/>
      <c r="D195" s="27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6"/>
      <c r="B196" s="277"/>
      <c r="C196" s="277"/>
      <c r="D196" s="27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6"/>
      <c r="B197" s="277"/>
      <c r="C197" s="277"/>
      <c r="D197" s="27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6"/>
      <c r="B198" s="277"/>
      <c r="C198" s="277"/>
      <c r="D198" s="27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6"/>
      <c r="B199" s="277"/>
      <c r="C199" s="277"/>
      <c r="D199" s="27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6"/>
      <c r="B200" s="277"/>
      <c r="C200" s="277"/>
      <c r="D200" s="27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6"/>
      <c r="B201" s="277"/>
      <c r="C201" s="277"/>
      <c r="D201" s="27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6"/>
      <c r="B202" s="277"/>
      <c r="C202" s="277"/>
      <c r="D202" s="27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6"/>
      <c r="B203" s="277"/>
      <c r="C203" s="277"/>
      <c r="D203" s="27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6"/>
      <c r="B204" s="277"/>
      <c r="C204" s="277"/>
      <c r="D204" s="27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76"/>
      <c r="B205" s="277"/>
      <c r="C205" s="277"/>
      <c r="D205" s="27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76"/>
      <c r="B206" s="277"/>
      <c r="C206" s="277"/>
      <c r="D206" s="27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76"/>
      <c r="B207" s="277"/>
      <c r="C207" s="277"/>
      <c r="D207" s="27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6"/>
      <c r="B208" s="277"/>
      <c r="C208" s="277"/>
      <c r="D208" s="27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6"/>
      <c r="B209" s="277"/>
      <c r="C209" s="277"/>
      <c r="D209" s="27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6"/>
      <c r="B210" s="277"/>
      <c r="C210" s="277"/>
      <c r="D210" s="27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6"/>
      <c r="B211" s="277"/>
      <c r="C211" s="277"/>
      <c r="D211" s="27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6"/>
      <c r="B212" s="277"/>
      <c r="C212" s="277"/>
      <c r="D212" s="27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6"/>
      <c r="B213" s="277"/>
      <c r="C213" s="277"/>
      <c r="D213" s="27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9"/>
      <c r="B214" s="280"/>
      <c r="C214" s="280"/>
      <c r="D214" s="28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2" t="s">
        <v>208</v>
      </c>
      <c r="B222" s="193"/>
      <c r="C222" s="193"/>
      <c r="D222" s="194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5"/>
      <c r="B223" s="196"/>
      <c r="C223" s="196"/>
      <c r="D223" s="197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5"/>
      <c r="B224" s="196"/>
      <c r="C224" s="196"/>
      <c r="D224" s="197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5"/>
      <c r="B225" s="196"/>
      <c r="C225" s="196"/>
      <c r="D225" s="197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5"/>
      <c r="B226" s="196"/>
      <c r="C226" s="196"/>
      <c r="D226" s="197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5"/>
      <c r="B227" s="196"/>
      <c r="C227" s="196"/>
      <c r="D227" s="197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5"/>
      <c r="B228" s="196"/>
      <c r="C228" s="196"/>
      <c r="D228" s="197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5"/>
      <c r="B229" s="196"/>
      <c r="C229" s="196"/>
      <c r="D229" s="197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5"/>
      <c r="B230" s="196"/>
      <c r="C230" s="196"/>
      <c r="D230" s="197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5"/>
      <c r="B231" s="196"/>
      <c r="C231" s="196"/>
      <c r="D231" s="197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5"/>
      <c r="B232" s="196"/>
      <c r="C232" s="196"/>
      <c r="D232" s="197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5"/>
      <c r="B233" s="196"/>
      <c r="C233" s="196"/>
      <c r="D233" s="197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5"/>
      <c r="B234" s="196"/>
      <c r="C234" s="196"/>
      <c r="D234" s="197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5"/>
      <c r="B235" s="196"/>
      <c r="C235" s="196"/>
      <c r="D235" s="197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5"/>
      <c r="B236" s="196"/>
      <c r="C236" s="196"/>
      <c r="D236" s="197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5"/>
      <c r="B237" s="196"/>
      <c r="C237" s="196"/>
      <c r="D237" s="197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5"/>
      <c r="B238" s="196"/>
      <c r="C238" s="196"/>
      <c r="D238" s="197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5"/>
      <c r="B239" s="196"/>
      <c r="C239" s="196"/>
      <c r="D239" s="197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5"/>
      <c r="B240" s="196"/>
      <c r="C240" s="196"/>
      <c r="D240" s="197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5"/>
      <c r="B241" s="196"/>
      <c r="C241" s="196"/>
      <c r="D241" s="197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5"/>
      <c r="B242" s="196"/>
      <c r="C242" s="196"/>
      <c r="D242" s="197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5"/>
      <c r="B243" s="196"/>
      <c r="C243" s="196"/>
      <c r="D243" s="197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5"/>
      <c r="B244" s="196"/>
      <c r="C244" s="196"/>
      <c r="D244" s="197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5"/>
      <c r="B245" s="196"/>
      <c r="C245" s="196"/>
      <c r="D245" s="197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5"/>
      <c r="B246" s="196"/>
      <c r="C246" s="196"/>
      <c r="D246" s="197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5"/>
      <c r="B247" s="196"/>
      <c r="C247" s="196"/>
      <c r="D247" s="197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5"/>
      <c r="B248" s="196"/>
      <c r="C248" s="196"/>
      <c r="D248" s="197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5"/>
      <c r="B249" s="196"/>
      <c r="C249" s="196"/>
      <c r="D249" s="197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5"/>
      <c r="B250" s="196"/>
      <c r="C250" s="196"/>
      <c r="D250" s="197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5"/>
      <c r="B251" s="196"/>
      <c r="C251" s="196"/>
      <c r="D251" s="197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5"/>
      <c r="B252" s="196"/>
      <c r="C252" s="196"/>
      <c r="D252" s="197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5"/>
      <c r="B253" s="196"/>
      <c r="C253" s="196"/>
      <c r="D253" s="197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5"/>
      <c r="B254" s="196"/>
      <c r="C254" s="196"/>
      <c r="D254" s="197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5"/>
      <c r="B255" s="196"/>
      <c r="C255" s="196"/>
      <c r="D255" s="197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5"/>
      <c r="B256" s="196"/>
      <c r="C256" s="196"/>
      <c r="D256" s="197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8"/>
      <c r="B257" s="199"/>
      <c r="C257" s="199"/>
      <c r="D257" s="200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3" t="s">
        <v>209</v>
      </c>
      <c r="B263" s="184"/>
      <c r="C263" s="184"/>
      <c r="D263" s="185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6"/>
      <c r="B264" s="187"/>
      <c r="C264" s="187"/>
      <c r="D264" s="188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6"/>
      <c r="B265" s="187"/>
      <c r="C265" s="187"/>
      <c r="D265" s="188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6"/>
      <c r="B266" s="187"/>
      <c r="C266" s="187"/>
      <c r="D266" s="188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6"/>
      <c r="B267" s="187"/>
      <c r="C267" s="187"/>
      <c r="D267" s="188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6"/>
      <c r="B268" s="187"/>
      <c r="C268" s="187"/>
      <c r="D268" s="188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6"/>
      <c r="B269" s="187"/>
      <c r="C269" s="187"/>
      <c r="D269" s="188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6"/>
      <c r="B270" s="187"/>
      <c r="C270" s="187"/>
      <c r="D270" s="188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6"/>
      <c r="B271" s="187"/>
      <c r="C271" s="187"/>
      <c r="D271" s="188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6"/>
      <c r="B272" s="187"/>
      <c r="C272" s="187"/>
      <c r="D272" s="188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6"/>
      <c r="B273" s="187"/>
      <c r="C273" s="187"/>
      <c r="D273" s="188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6"/>
      <c r="B274" s="187"/>
      <c r="C274" s="187"/>
      <c r="D274" s="188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9"/>
      <c r="B275" s="190"/>
      <c r="C275" s="190"/>
      <c r="D275" s="191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3" t="s">
        <v>210</v>
      </c>
      <c r="B283" s="184"/>
      <c r="C283" s="184"/>
      <c r="D283" s="185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6"/>
      <c r="B284" s="187"/>
      <c r="C284" s="187"/>
      <c r="D284" s="188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6"/>
      <c r="B285" s="187"/>
      <c r="C285" s="187"/>
      <c r="D285" s="188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6"/>
      <c r="B286" s="187"/>
      <c r="C286" s="187"/>
      <c r="D286" s="188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6"/>
      <c r="B287" s="187"/>
      <c r="C287" s="187"/>
      <c r="D287" s="188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6"/>
      <c r="B288" s="187"/>
      <c r="C288" s="187"/>
      <c r="D288" s="188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6"/>
      <c r="B289" s="187"/>
      <c r="C289" s="187"/>
      <c r="D289" s="188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6"/>
      <c r="B290" s="187"/>
      <c r="C290" s="187"/>
      <c r="D290" s="188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6"/>
      <c r="B291" s="187"/>
      <c r="C291" s="187"/>
      <c r="D291" s="188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6"/>
      <c r="B292" s="187"/>
      <c r="C292" s="187"/>
      <c r="D292" s="188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6"/>
      <c r="B293" s="187"/>
      <c r="C293" s="187"/>
      <c r="D293" s="188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6"/>
      <c r="B294" s="187"/>
      <c r="C294" s="187"/>
      <c r="D294" s="188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6"/>
      <c r="B295" s="187"/>
      <c r="C295" s="187"/>
      <c r="D295" s="188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6"/>
      <c r="B296" s="187"/>
      <c r="C296" s="187"/>
      <c r="D296" s="188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6"/>
      <c r="B297" s="187"/>
      <c r="C297" s="187"/>
      <c r="D297" s="188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6"/>
      <c r="B298" s="187"/>
      <c r="C298" s="187"/>
      <c r="D298" s="188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6"/>
      <c r="B299" s="187"/>
      <c r="C299" s="187"/>
      <c r="D299" s="188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6"/>
      <c r="B300" s="187"/>
      <c r="C300" s="187"/>
      <c r="D300" s="188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6"/>
      <c r="B301" s="187"/>
      <c r="C301" s="187"/>
      <c r="D301" s="188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6"/>
      <c r="B302" s="187"/>
      <c r="C302" s="187"/>
      <c r="D302" s="188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6"/>
      <c r="B303" s="187"/>
      <c r="C303" s="187"/>
      <c r="D303" s="188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6"/>
      <c r="B304" s="187"/>
      <c r="C304" s="187"/>
      <c r="D304" s="188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6"/>
      <c r="B305" s="187"/>
      <c r="C305" s="187"/>
      <c r="D305" s="188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6"/>
      <c r="B306" s="187"/>
      <c r="C306" s="187"/>
      <c r="D306" s="188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6"/>
      <c r="B307" s="187"/>
      <c r="C307" s="187"/>
      <c r="D307" s="188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6"/>
      <c r="B308" s="187"/>
      <c r="C308" s="187"/>
      <c r="D308" s="188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6"/>
      <c r="B309" s="187"/>
      <c r="C309" s="187"/>
      <c r="D309" s="188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6"/>
      <c r="B310" s="187"/>
      <c r="C310" s="187"/>
      <c r="D310" s="188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6"/>
      <c r="B311" s="187"/>
      <c r="C311" s="187"/>
      <c r="D311" s="188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6"/>
      <c r="B312" s="187"/>
      <c r="C312" s="187"/>
      <c r="D312" s="188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6"/>
      <c r="B313" s="187"/>
      <c r="C313" s="187"/>
      <c r="D313" s="188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6"/>
      <c r="B314" s="187"/>
      <c r="C314" s="187"/>
      <c r="D314" s="188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9"/>
      <c r="B315" s="190"/>
      <c r="C315" s="190"/>
      <c r="D315" s="191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9"/>
      <c r="B403" s="169"/>
      <c r="C403" s="169"/>
      <c r="D403" s="169"/>
      <c r="E403" s="16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9"/>
      <c r="B404" s="169"/>
      <c r="C404" s="169"/>
      <c r="D404" s="169"/>
      <c r="E404" s="16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9"/>
      <c r="B405" s="169"/>
      <c r="C405" s="169"/>
      <c r="D405" s="169"/>
      <c r="E405" s="16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9"/>
      <c r="B406" s="169"/>
      <c r="C406" s="169"/>
      <c r="D406" s="169"/>
      <c r="E406" s="16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9"/>
      <c r="B407" s="169"/>
      <c r="C407" s="169"/>
      <c r="D407" s="169"/>
      <c r="E407" s="16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9"/>
      <c r="B408" s="169"/>
      <c r="C408" s="169"/>
      <c r="D408" s="169"/>
      <c r="E408" s="16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9"/>
      <c r="B409" s="169"/>
      <c r="C409" s="169"/>
      <c r="D409" s="169"/>
      <c r="E409" s="16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9"/>
      <c r="B410" s="169"/>
      <c r="C410" s="169"/>
      <c r="D410" s="169"/>
      <c r="E410" s="16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9"/>
      <c r="B411" s="169"/>
      <c r="C411" s="169"/>
      <c r="D411" s="169"/>
      <c r="E411" s="16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9"/>
      <c r="B412" s="169"/>
      <c r="C412" s="169"/>
      <c r="D412" s="169"/>
      <c r="E412" s="16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9"/>
      <c r="B413" s="169"/>
      <c r="C413" s="169"/>
      <c r="D413" s="169"/>
      <c r="E413" s="16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9"/>
      <c r="B414" s="169"/>
      <c r="C414" s="169"/>
      <c r="D414" s="169"/>
      <c r="E414" s="16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9"/>
      <c r="B415" s="169"/>
      <c r="C415" s="169"/>
      <c r="D415" s="169"/>
      <c r="E415" s="16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9"/>
      <c r="B416" s="169"/>
      <c r="C416" s="169"/>
      <c r="D416" s="169"/>
      <c r="E416" s="16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9"/>
      <c r="B417" s="169"/>
      <c r="C417" s="169"/>
      <c r="D417" s="169"/>
      <c r="E417" s="16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9"/>
      <c r="B418" s="169"/>
      <c r="C418" s="169"/>
      <c r="D418" s="169"/>
      <c r="E418" s="16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9"/>
      <c r="B419" s="169"/>
      <c r="C419" s="169"/>
      <c r="D419" s="169"/>
      <c r="E419" s="16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9"/>
      <c r="B420" s="169"/>
      <c r="C420" s="169"/>
      <c r="D420" s="169"/>
      <c r="E420" s="16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9"/>
      <c r="B421" s="169"/>
      <c r="C421" s="169"/>
      <c r="D421" s="169"/>
      <c r="E421" s="16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9"/>
      <c r="B422" s="169"/>
      <c r="C422" s="169"/>
      <c r="D422" s="169"/>
      <c r="E422" s="16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9"/>
      <c r="B423" s="169"/>
      <c r="C423" s="169"/>
      <c r="D423" s="169"/>
      <c r="E423" s="16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9"/>
      <c r="B424" s="169"/>
      <c r="C424" s="169"/>
      <c r="D424" s="169"/>
      <c r="E424" s="16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9"/>
      <c r="B425" s="169"/>
      <c r="C425" s="169"/>
      <c r="D425" s="169"/>
      <c r="E425" s="16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9"/>
      <c r="B426" s="169"/>
      <c r="C426" s="169"/>
      <c r="D426" s="169"/>
      <c r="E426" s="16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9"/>
      <c r="B427" s="169"/>
      <c r="C427" s="169"/>
      <c r="D427" s="169"/>
      <c r="E427" s="16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9"/>
      <c r="B428" s="169"/>
      <c r="C428" s="169"/>
      <c r="D428" s="169"/>
      <c r="E428" s="16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9"/>
      <c r="B429" s="169"/>
      <c r="C429" s="169"/>
      <c r="D429" s="169"/>
      <c r="E429" s="16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9"/>
      <c r="B430" s="169"/>
      <c r="C430" s="169"/>
      <c r="D430" s="169"/>
      <c r="E430" s="16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9"/>
      <c r="B431" s="169"/>
      <c r="C431" s="169"/>
      <c r="D431" s="169"/>
      <c r="E431" s="16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9"/>
      <c r="B432" s="169"/>
      <c r="C432" s="169"/>
      <c r="D432" s="169"/>
      <c r="E432" s="16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9"/>
      <c r="B433" s="169"/>
      <c r="C433" s="169"/>
      <c r="D433" s="169"/>
      <c r="E433" s="16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9"/>
      <c r="B434" s="169"/>
      <c r="C434" s="169"/>
      <c r="D434" s="169"/>
      <c r="E434" s="16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9"/>
      <c r="B435" s="169"/>
      <c r="C435" s="169"/>
      <c r="D435" s="169"/>
      <c r="E435" s="16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9"/>
      <c r="B436" s="169"/>
      <c r="C436" s="169"/>
      <c r="D436" s="169"/>
      <c r="E436" s="16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9"/>
      <c r="B437" s="169"/>
      <c r="C437" s="169"/>
      <c r="D437" s="169"/>
      <c r="E437" s="16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9"/>
      <c r="B438" s="169"/>
      <c r="C438" s="169"/>
      <c r="D438" s="169"/>
      <c r="E438" s="16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9"/>
      <c r="B439" s="169"/>
      <c r="C439" s="169"/>
      <c r="D439" s="169"/>
      <c r="E439" s="16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9"/>
      <c r="B440" s="169"/>
      <c r="C440" s="169"/>
      <c r="D440" s="169"/>
      <c r="E440" s="16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9"/>
      <c r="B441" s="169"/>
      <c r="C441" s="169"/>
      <c r="D441" s="169"/>
      <c r="E441" s="16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9"/>
      <c r="B442" s="169"/>
      <c r="C442" s="169"/>
      <c r="D442" s="169"/>
      <c r="E442" s="16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9"/>
      <c r="B443" s="169"/>
      <c r="C443" s="169"/>
      <c r="D443" s="169"/>
      <c r="E443" s="16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9"/>
      <c r="B444" s="169"/>
      <c r="C444" s="169"/>
      <c r="D444" s="169"/>
      <c r="E444" s="16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1"/>
      <c r="B445" s="181"/>
      <c r="C445" s="181"/>
      <c r="D445" s="181"/>
      <c r="E445" s="182"/>
    </row>
    <row r="446" spans="1:5" ht="12.75">
      <c r="A446" s="179"/>
      <c r="B446" s="179"/>
      <c r="C446" s="179"/>
      <c r="D446" s="179"/>
      <c r="E446" s="180"/>
    </row>
    <row r="447" spans="1:5" ht="12.75">
      <c r="A447" s="179"/>
      <c r="B447" s="179"/>
      <c r="C447" s="179"/>
      <c r="D447" s="179"/>
      <c r="E447" s="180"/>
    </row>
    <row r="448" spans="1:5" ht="12.75">
      <c r="A448" s="179"/>
      <c r="B448" s="179"/>
      <c r="C448" s="179"/>
      <c r="D448" s="179"/>
      <c r="E448" s="180"/>
    </row>
    <row r="449" spans="1:5" ht="12.75">
      <c r="A449" s="179"/>
      <c r="B449" s="179"/>
      <c r="C449" s="179"/>
      <c r="D449" s="179"/>
      <c r="E449" s="180"/>
    </row>
    <row r="450" spans="1:5" ht="12.75">
      <c r="A450" s="179"/>
      <c r="B450" s="179"/>
      <c r="C450" s="179"/>
      <c r="D450" s="179"/>
      <c r="E450" s="180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2021-02-05T06:49:53Z</cp:lastPrinted>
  <dcterms:created xsi:type="dcterms:W3CDTF">1996-10-08T23:32:33Z</dcterms:created>
  <dcterms:modified xsi:type="dcterms:W3CDTF">2021-02-09T05:33:13Z</dcterms:modified>
  <cp:category/>
  <cp:version/>
  <cp:contentType/>
  <cp:contentStatus/>
</cp:coreProperties>
</file>